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汇总" sheetId="11" r:id="rId1"/>
    <sheet name="学员宿舍" sheetId="1" r:id="rId2"/>
    <sheet name="食堂" sheetId="2" r:id="rId3"/>
    <sheet name="专家楼" sheetId="9" state="hidden" r:id="rId4"/>
    <sheet name="木兰溪培训中心" sheetId="5" r:id="rId5"/>
    <sheet name="教学楼一" sheetId="12" r:id="rId6"/>
  </sheets>
  <definedNames>
    <definedName name="_xlnm._FilterDatabase" localSheetId="1" hidden="1">学员宿舍!$A$4:$H$24</definedName>
    <definedName name="_xlnm._FilterDatabase" localSheetId="2" hidden="1">食堂!$A$1:$H$16</definedName>
    <definedName name="_xlnm._FilterDatabase" localSheetId="4" hidden="1">木兰溪培训中心!$A$4:$I$30</definedName>
    <definedName name="_xlnm._FilterDatabase" localSheetId="5" hidden="1">教学楼一!$A$4:$I$15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C25068866114C5D8D1121C0B31A60F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5250" y="1905000"/>
          <a:ext cx="5172075" cy="2495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2B3E4DEB306842E2B281572617E5314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05250" y="2540000"/>
          <a:ext cx="3581400" cy="3400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59797B08E9A948D29CCB341029FD96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05250" y="3175000"/>
          <a:ext cx="3381375" cy="2638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D6E3A073A35E4DB2BD705171E41B26C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05250" y="3810000"/>
          <a:ext cx="3267075" cy="3324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D5DAA77396DC4D56A5F1B5ECDCBF6D6D"/>
        <xdr:cNvPicPr>
          <a:picLocks noChangeAspect="1"/>
        </xdr:cNvPicPr>
      </xdr:nvPicPr>
      <xdr:blipFill>
        <a:blip r:embed="rId5"/>
        <a:srcRect l="3795" t="23952" r="2875" b="27019"/>
        <a:stretch>
          <a:fillRect/>
        </a:stretch>
      </xdr:blipFill>
      <xdr:spPr>
        <a:xfrm>
          <a:off x="3143250" y="4762500"/>
          <a:ext cx="9430385" cy="4954270"/>
        </a:xfrm>
        <a:prstGeom prst="rect">
          <a:avLst/>
        </a:prstGeom>
      </xdr:spPr>
    </xdr:pic>
  </etc:cellImage>
  <etc:cellImage>
    <xdr:pic>
      <xdr:nvPicPr>
        <xdr:cNvPr id="23" name="ID_11AC7E32AF4B4CD78DCFD46679AC8AE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43250" y="6032500"/>
          <a:ext cx="2019300" cy="2552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0A78F51963AA4F24B338C3DD5D4F956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43250" y="6667500"/>
          <a:ext cx="4039235" cy="5134610"/>
        </a:xfrm>
        <a:prstGeom prst="rect">
          <a:avLst/>
        </a:prstGeom>
      </xdr:spPr>
    </xdr:pic>
  </etc:cellImage>
  <etc:cellImage>
    <xdr:pic>
      <xdr:nvPicPr>
        <xdr:cNvPr id="26" name="ID_4FFD9EB1A01A4974AA5D3C74FFFDBD37"/>
        <xdr:cNvPicPr>
          <a:picLocks noChangeAspect="1"/>
        </xdr:cNvPicPr>
      </xdr:nvPicPr>
      <xdr:blipFill>
        <a:blip r:embed="rId8"/>
        <a:srcRect t="15516" b="16438"/>
        <a:stretch>
          <a:fillRect/>
        </a:stretch>
      </xdr:blipFill>
      <xdr:spPr>
        <a:xfrm>
          <a:off x="3691255" y="8067675"/>
          <a:ext cx="8132445" cy="5533390"/>
        </a:xfrm>
        <a:prstGeom prst="rect">
          <a:avLst/>
        </a:prstGeom>
      </xdr:spPr>
    </xdr:pic>
  </etc:cellImage>
  <etc:cellImage>
    <xdr:pic>
      <xdr:nvPicPr>
        <xdr:cNvPr id="27" name="ID_65655AEF698E40C183CF40C6B063210E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9207500"/>
          <a:ext cx="3377565" cy="5631815"/>
        </a:xfrm>
        <a:prstGeom prst="rect">
          <a:avLst/>
        </a:prstGeom>
      </xdr:spPr>
    </xdr:pic>
  </etc:cellImage>
  <etc:cellImage>
    <xdr:pic>
      <xdr:nvPicPr>
        <xdr:cNvPr id="28" name="ID_527E519FBDDD453AAC0F9B35325B4323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565" t="4678" r="5190" b="3035"/>
        <a:stretch>
          <a:fillRect/>
        </a:stretch>
      </xdr:blipFill>
      <xdr:spPr>
        <a:xfrm>
          <a:off x="3502025" y="8879840"/>
          <a:ext cx="4343400" cy="4958080"/>
        </a:xfrm>
        <a:prstGeom prst="rect">
          <a:avLst/>
        </a:prstGeom>
      </xdr:spPr>
    </xdr:pic>
  </etc:cellImage>
  <etc:cellImage>
    <xdr:pic>
      <xdr:nvPicPr>
        <xdr:cNvPr id="29" name="ID_67BD140BD9E8483991F130811058B356" descr="eec08f3b-38e4-4013-9b09-d8cd2deb00b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57855" y="9842500"/>
          <a:ext cx="10053320" cy="5476875"/>
        </a:xfrm>
        <a:prstGeom prst="rect">
          <a:avLst/>
        </a:prstGeom>
      </xdr:spPr>
    </xdr:pic>
  </etc:cellImage>
  <etc:cellImage>
    <xdr:pic>
      <xdr:nvPicPr>
        <xdr:cNvPr id="30" name="ID_D09ACCDA62E0450C93E7FFCF80FE5B71"/>
        <xdr:cNvPicPr>
          <a:picLocks noChangeAspect="1"/>
        </xdr:cNvPicPr>
      </xdr:nvPicPr>
      <xdr:blipFill>
        <a:blip r:embed="rId12" r:link="rId13"/>
        <a:stretch>
          <a:fillRect/>
        </a:stretch>
      </xdr:blipFill>
      <xdr:spPr>
        <a:xfrm>
          <a:off x="3474720" y="10718165"/>
          <a:ext cx="4762500" cy="4762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" name="ID_2B42BDE0E0A746F0ACE22B4B41D9467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143250" y="11112500"/>
          <a:ext cx="4476750" cy="611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44D2AC59A67B4F978DFBB116CE9CB59F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3" t="16259" r="19217" b="14291"/>
        <a:stretch>
          <a:fillRect/>
        </a:stretch>
      </xdr:blipFill>
      <xdr:spPr>
        <a:xfrm>
          <a:off x="3575050" y="22396450"/>
          <a:ext cx="3572510" cy="430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37" name="ID_C0B86BA869014DE69FA12F2E9C711A0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43250" y="22860000"/>
          <a:ext cx="4200525" cy="3438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FC0F70050FCE4179A3607C74A0497EB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29560" y="8572500"/>
          <a:ext cx="7109460" cy="3429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<sst xmlns="http://schemas.openxmlformats.org/spreadsheetml/2006/main" count="493" uniqueCount="213">
  <si>
    <t xml:space="preserve">  报价一览表</t>
  </si>
  <si>
    <t>致：  中共莆田市委党校、莆田市行政学院  
  (报价人) 经过认真审阅本次询价的内容及要求后，现报价如下：
                                                            单位: 元（人民币）</t>
  </si>
  <si>
    <t>序号</t>
  </si>
  <si>
    <t>区域</t>
  </si>
  <si>
    <t>金额</t>
  </si>
  <si>
    <t>学员宿舍</t>
  </si>
  <si>
    <t>食堂</t>
  </si>
  <si>
    <t>木兰溪培训中心</t>
  </si>
  <si>
    <t>教学楼一</t>
  </si>
  <si>
    <t>总计</t>
  </si>
  <si>
    <r>
      <rPr>
        <sz val="11"/>
        <color theme="1"/>
        <rFont val="宋体"/>
        <charset val="134"/>
        <scheme val="minor"/>
      </rPr>
      <t>（大小写金额）：</t>
    </r>
    <r>
      <rPr>
        <u/>
        <sz val="11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>。</t>
    </r>
  </si>
  <si>
    <t xml:space="preserve">报价人名称（盖章）： </t>
  </si>
  <si>
    <t>详细地址：</t>
  </si>
  <si>
    <t>联系人：</t>
  </si>
  <si>
    <t>联系号码：</t>
  </si>
  <si>
    <t>日期：</t>
  </si>
  <si>
    <t>分项报价表</t>
  </si>
  <si>
    <t>楼栋：学员宿舍</t>
  </si>
  <si>
    <r>
      <rPr>
        <sz val="10"/>
        <rFont val="宋体"/>
        <charset val="134"/>
      </rPr>
      <t>金额单位：人民币</t>
    </r>
    <r>
      <rPr>
        <u/>
        <sz val="10"/>
        <rFont val="宋体"/>
        <charset val="134"/>
      </rPr>
      <t xml:space="preserve">        </t>
    </r>
    <r>
      <rPr>
        <sz val="10"/>
        <rFont val="宋体"/>
        <charset val="134"/>
      </rPr>
      <t>元</t>
    </r>
  </si>
  <si>
    <t>货物</t>
  </si>
  <si>
    <t>规格尺寸（MM)</t>
  </si>
  <si>
    <t>具体参数、材料、工艺描述</t>
  </si>
  <si>
    <t>单价</t>
  </si>
  <si>
    <t>数量</t>
  </si>
  <si>
    <t>计量</t>
  </si>
  <si>
    <t>小计</t>
  </si>
  <si>
    <t>名称</t>
  </si>
  <si>
    <t>（需标明允许偏差值范围）</t>
  </si>
  <si>
    <t>单位</t>
  </si>
  <si>
    <t>前台</t>
  </si>
  <si>
    <t>3500W×800D×1100H</t>
  </si>
  <si>
    <t>1、板材：桌面厚度≥25MM，板材须经过防虫、防腐等化学处理，平整度好，性能稳定，不易变形；采用环保等级E0级或以上标准的浸渍胶膜纸饰面刨花板，含水率、静曲强度、弹性模量、内结合强度、表面胶合强度、密度、板面握螺钉力、板边握螺钉力、表面耐香烟灼烧、表面耐干热、表面耐污染腐蚀、表面耐水蒸气、耐光色牢度、总挥发性有机化合物（TVOC）的释放率、苯、甲苯、二甲苯、甲醛释放量均符合国家相关标准要求。
2、封边：采用≥1.5mm厚同色PVC加热熔胶封边，保证受热受冻不会脱胶开裂。PVC封边条外观符合检测要求，其中塑料封边条表面未见瑕疵、未见缺陷、未见色差、背胶处理应均匀、边缘应光滑平直、无缺损，耐干热性、耐磨性、耐老化性、耐冷热循环性、拉伸强度、燃烧性能B1（B）级、单体燃烧、可燃性、氯乙烯单体、邻苯二甲酸酯的总量、多溴联苯、多溴联苯醚、可迁移元素（8类）、多环芳烃均符合国家相关标准要求。
3、正面装饰板为铁灰色，下挡板为仿大理石纹，其余采用浮雕胡桃。
4、封边胶：选用优质环保热熔胶，溶剂型胶粘剂中有毒有害物质的限量要求：游离甲醛、苯、甲苯+二甲苯、总挥发性有机物、溶剂型建筑胶粘剂中有毒有害物质的限量要求：丙酮、卤代烃、甲苯+乙苯+二甲苯、游离甲苯二异氰酸酯、急性皮肤刺激性/腐蚀性试验等均符合国家相关标准要求。
5、桌面上空格柜配有活动层板，可满足日常收纳功能；桌底两侧配有抽屉和掩门，抽屉带密码锁。
6、配件：采用优质五金配件，三合一连接件紧密拼接，牢固，间隙细小且均匀，平整无毛刺。</t>
  </si>
  <si>
    <t>个</t>
  </si>
  <si>
    <t>办公椅</t>
  </si>
  <si>
    <t>640W×510D×1100-1250H</t>
  </si>
  <si>
    <t>1、头枕：上下调节头枕,TPU+记忆棉,可上下调节高度为50mm。
2、靠背/座壳：聚丙烯纤维材料注塑一体成型,靠背可以升降，可升降高度为52mm。
3、座垫：E1胶合板+高回弹阻燃海绵；（1）胶合板含水率、胶合强度、浸渍剥离、静曲强度、弹性模量、甲醛释放量、挥发性有机化合物等均符合国家有关标准要求；（2）高回弹阻燃海绵回弹率、65%/25%压陷比、75%压缩永久变形、拉伸强度、断裂伸长率、湿热老化拉伸强度、撕裂强度、恒定负荷反复压陷疲劳后的40%压陷硬度损失值、阻燃性-阻燃I级、单位面积热释放速率峰值、平均燃烧时间、平均燃烧高度、表观密度、甲醛释放量、TVOC等均符合国家有关标准要求。坐垫尺寸为500mm*520mm*70mm.
4、扶手：3D升降扶手，黑色PU扶手面，扶手面可以前后滑动，滑动距离为60mm,扶手面尺寸为250mm*90mm,厚度为30mm。
5、腰靠：上下调节贝壳腰靠、黑色塑料注塑成型+原生海绵,腰靠宽度为230mm,上下调节高度为30mm。
6、椅脚：350铝合金五星脚；脚架的力学性能（断后伸长率、规定塑性延伸强度）、硬度、附着力、乙酸盐雾测试、抗菌性能等均符合国家有关标准要求。
7、底盘：四档锁定带逍遥，360°旋转，静音升降。可最大的逍摇角度18°-20°。底盘机构的金属件外观性能要求-喷涂层应无漏喷、锈蚀，涂层应光滑均匀，色泽一致，应无流挂、疙瘩、皱皮、飞漆等缺陷，乙酸盐雾试验等均符合国家有关标准要求。
8、气压棒：85-70三级气杆，升降调节。气压棒的金属件应无裂纹、结疤，焊接处应无脱焊、虚焊、焊穿，不应有裂缝、脱层、错位、结疤，安全性（密封性能、耐高低温性能、循环寿命）均符合检测要求，通过乙酸盐雾试验、中性盐雾试验、铜加速乙酸盐雾试验。
9、轮子：Φ60的黑色静音万向PA轮。                                                                                                                               10、防尘罩：ABS材质 规格尺寸：上外径 70mm、下内直径 70mm，下外径 140mm，高 210mm，表面带有不少于30条加强筋。</t>
  </si>
  <si>
    <t>把</t>
  </si>
  <si>
    <t>床箱</t>
  </si>
  <si>
    <t>1200W×2000D×300H</t>
  </si>
  <si>
    <t>1、板材：床侧、床尾厚度≥25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                                                              6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</t>
  </si>
  <si>
    <t>张</t>
  </si>
  <si>
    <t>床屏</t>
  </si>
  <si>
    <t>4000*41*1200（双人间）</t>
  </si>
  <si>
    <t xml:space="preserve">1、板材：床屏厚度≥40MM，板材须经过防虫、防腐等化学处理，平整度好，性能稳定，不易变形；采用环保等级E0级或以上标准的多层板,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5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</t>
  </si>
  <si>
    <t>3050*41*1200（员工宿舍）</t>
  </si>
  <si>
    <t xml:space="preserve">1、板材：床屏厚度≥40MM，板材须经过防虫、防腐等化学处理，平整度好，性能稳定，不易变形；采用环保等级E0级或以上标准的多层板,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
5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</t>
  </si>
  <si>
    <t>床垫</t>
  </si>
  <si>
    <t>1200W×2000D×200H</t>
  </si>
  <si>
    <t>1、面料：优质绒布，独立侧边；绒布无异味，弹力舒适，色牢度高，长期使用不褪色，亲肤透气不闷热，耐磨耐用不起毛，耐脏耐污易打理。绒布pH值、染色牢度（耐水（变色、沾色）、耐酸汗渍（变色、沾色）、耐碱汗渍（变色、沾色）、耐干摩擦、耐唾液（变色、沾色））、异味、可分解致癌芳香胺染料、致癌染料、甲醛含量、致癌芳香胺、可萃取重金属（10类）、燃烧性能等级B1（氧指数、损毁长度、续燃时间、阴燃时间、燃烧滴落物未引起脱脂棉燃烧或阴燃）等均符合国家有关标准要求。
2、弹簧：采用精钢弹簧，弹簧内芯精密连锁；
3、海绵：采用高回弹阻燃海绵，回弹率、65%/25%压陷比、75%压缩永久变形、拉伸强度、断裂伸长率、湿热老化拉伸强度、撕裂强度、恒定负荷反复压陷疲劳后的40%压陷硬度损失值、阻燃性-阻燃I级、单位面积热释放速率峰值、平均燃烧时间、平均燃烧高度、表观密度、甲醛释放量、TVOC等均符合国家有关标准要求。
4、床垫厚度≥20cm；
5、床垫成品应表面应无破损，表面应清洁、无污渍；珩缝松紧应基本一致，应无明显皱褶，应无明显设计外的色差，甲醛释放量等均符合国家相关标准要求。</t>
  </si>
  <si>
    <t>床头柜</t>
  </si>
  <si>
    <t>500W×450D×500H</t>
  </si>
  <si>
    <t xml:space="preserve">1、板材：顶板厚度为≥25mm，侧板厚度为≥25mm，其余用≥18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
6.导轨：采用阻尼导轨，过载（垂直向下静载荷≥300N、水平侧向静载荷≥150N、猛关、猛开各加载≥10次）检测合格，功能-操作力（耐久前推力≤20N、耐久前拉力≤25N、耐久后推力≤25N、耐久后拉力≤30N），抽屉导轨组件底部变形检测合格，功能（抽屉导轨组件结构强度≥200N、垂直向下静载荷≥200N、水平侧向静载荷≥10ON、拉出安全性、猛关、猛开）均符合检测要求，耐腐蚀试验（18h 1.5mm以下锈点应不超过20点/dm²，其中直径1.0mm以上的锈点不应超过5点/dm²）无锈点，乙酸盐雾试验(ASS)法连续喷雾-镀(涂)层本身的耐腐蚀等级，乙酸盐雾试验(ASS)法-连续喷雾-镀(涂)层对基体的保护等级均符合国家有关标准要求。
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</t>
  </si>
  <si>
    <t>写字桌</t>
  </si>
  <si>
    <t>2400W×580D×750H（双人间）</t>
  </si>
  <si>
    <t xml:space="preserve">1、板材：台面台脚厚度为≥40mm，侧其余采用≥18mm。抽屉面和桌面平齐，桌脚和桌面侧边平齐。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.导轨：采用阻尼导轨，过载（垂直向下静载荷≥300N、水平侧向静载荷≥150N、猛关、猛开各加载≥10次）检测合格，功能-操作力（耐久前推力≤20N、耐久前拉力≤25N、耐久后推力≤25N、耐久后拉力≤30N），抽屉导轨组件底部变形检测合格，功能（抽屉导轨组件结构强度≥200N、垂直向下静载荷≥200N、水平侧向静载荷≥10ON、拉出安全性、猛关、猛开）均符合检测要求，耐腐蚀试验（18h 1.5mm以下锈点应不超过20点/dm²，其中直径1.0mm以上的锈点不应超过5点/dm²）无锈点，乙酸盐雾试验(ASS)法连续喷雾-镀(涂)层本身的耐腐蚀等级，乙酸盐雾试验(ASS)法-连续喷雾-镀(涂)层对基体的保护等级均符合国家有关标准要求。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</t>
  </si>
  <si>
    <t>写字椅</t>
  </si>
  <si>
    <t>560*480*920</t>
  </si>
  <si>
    <t xml:space="preserve">1、面材：采用优质西皮覆面，摩擦色牢度（干擦500次、湿擦250次、碱性汗液80次）、耐光性、耐折牢度、耐磨性、撕裂力、气味、pH、涂层粘着牢度、游离甲醛、禁用偶氮染料、挥发性有机物VOC、可萃取的重金属（铅 镉）、纺织品、皮革中五氯苯酚PCP、抑菌率、防霉等级等均符合国家有关标准要求。
2、填充：采用高回弹阻燃海绵，回弹率、65%/25%压陷比、75%压缩永久变形、拉伸强度、断裂伸长率、湿热老化拉伸强度、撕裂强度、恒定负荷反复压陷疲劳后的40%压陷硬度损失值、阻燃性-阻燃I级、单位面积热释放速率峰值、平均燃烧时间、平均燃烧高度、表观密度、甲醛释放量、TVOC等均符合国家有关标准要求。
3、海绵胶：游离甲醛、苯、甲苯+二甲苯、二氯甲烷、1,2二氯乙烷、1,1,2三氯乙烷、三氯乙烯、总挥发性有机物、丙酮、卤代烃、急性皮肤刺激性/腐蚀性试验等均符合国家有关标准要求。
4、框架：采用优质橡胶木实木，木材经干燥处理 含水率、木材pH值、甲醛释放量、抗菌性能、防霉菌性能等均符合国家有关标准要求。
5、油漆：采用绿色环保水性面漆、水性底漆相结合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6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</t>
  </si>
  <si>
    <t>行李架</t>
  </si>
  <si>
    <t>900W×580D×750H</t>
  </si>
  <si>
    <t xml:space="preserve">1、板材：门板≥18MM、层板≥25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、铰链：采用阻尼铰链。过载（垂直向下静载荷30kg、水平侧向静载荷70N）检测合格，功能-操作力（耐久性试验前打开力和关闭力不应大于12N、耐久性试验后打开力和关闭力不应大于15N）、垂直静载荷≥20kg、水平静载荷≥40N均检测合格，耐腐蚀试验（18h 1.5mm以下锈点应不超过20点/dm²，其中1.0mm以上的锈点不应超过5点/dm²）无锈点，乙酸盐雾试验(ASS)法连续喷雾-镀(涂)层本身的耐腐蚀等级，乙酸盐雾试验(ASS)法-连续喷雾-镀(涂)层对基体的保护等级均符合国家有关标准要求。   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                    
</t>
  </si>
  <si>
    <t>衣柜</t>
  </si>
  <si>
    <t>2000W×580D×2700H</t>
  </si>
  <si>
    <t>1、板材：门板≥18MM、层板≥25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、铰链：采用阻尼铰链。过载（垂直向下静载荷30kg、水平侧向静载荷70N）检测合格，功能-操作力（耐久性试验前打开力和关闭力不应大于12N、耐久性试验后打开力和关闭力不应大于15N）、垂直静载荷20kg、水平静载荷40N均检测合格，耐腐蚀试验（18h 1.5mm以下锈点应不超过20点/dm²，其中1.0mm以上的锈点不应超过5点/dm²）无锈点，乙酸盐雾试验(ASS)法连续喷雾-镀(涂)层本身的耐腐蚀等级，乙酸盐雾试验(ASS)法-连续喷雾-镀(涂)层对基体的保护等级均符合国家有关标准要求。   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                    
8.矮柜台面材质为石英石。石英石厚度为≥15mm.台面加下沿，台面含下沿厚度为≥30mm.</t>
  </si>
  <si>
    <t>组</t>
  </si>
  <si>
    <t>1200W×580D×2700H</t>
  </si>
  <si>
    <t xml:space="preserve">1、板材：门板≥18MM、层板≥25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、铰链：采用阻尼铰链。过载（垂直向下静载荷≥30kg、水平侧向静载荷≥70N）检测合格，功能-操作力（耐久性试验前打开力和关闭力不应大于12N、耐久性试验后打开力和关闭力不应大于15N）、垂直静载荷≥20kg、水平静载荷≥40N均检测合格，耐腐蚀试验（18h 1.5mm以下锈点应不超过20点/dm²，其中1.0mm以上的锈点不应超过5点/dm²）无锈点，乙酸盐雾试验(ASS)法连续喷雾-镀(涂)层本身的耐腐蚀等级，乙酸盐雾试验(ASS)法-连续喷雾-镀(涂)层对基体的保护等级均符合国家有关标准要求。   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                    
</t>
  </si>
  <si>
    <t>货架</t>
  </si>
  <si>
    <t>W2000*D500*H2000</t>
  </si>
  <si>
    <t>1、整体结构：拆装式结构，货架高度可以根据仓库实际高度进行定制。
2、 材料标准及厚度
用材标准：
采用钢板：冷轧钢板标准为GB11253，热轧钢板标准为GB710-91的国家标准。
材料厚度：
立柱:≥1.5mm，横梁:≥1.2mm，层板:≥1.0mm，挂板:≥2.0mm
3、用材说明
（1）立柱：采用≥1.5mm冷轧钢板。①采用一体成型，立柱成型尺寸为77*75mm,经12折弯成型，立柱内侧为开口式，开口间距为41mm，立柱两侧各压有两条圆弧筋；②立柱正面中间为深3mm凹进面，凹进面压有菱形花纹；③立柱正面开有两排展开的对折梯形孔，孔距为60mm；④立柱两侧的两条圆筋之间开有12*12*9mm的梯形孔，孔距为60mm；⑤立柱开口两侧开有9.2*8.3mm的椭圆孔，孔距为60mm。
（2）P型横梁：采用≥1.2mm冷轧钢板，采用一体成型，横梁为封闭型P型横梁，横梁成型尺寸为70*41mm，整根横梁压有7条圆弧筋，P型横梁侧边压有回型花纹，采用激光焊接。
（3）层板：采用符合国家标准的≥1.0mm优质冷轧钢板，经四折弯成型，底部加强筋增强承重，层板成型厚度为25mm，经静电喷塑处理。
（4）挂板：采用符合国家标准的≥2.0mm冷轧钢板，采用高标准一次成型工艺，挂板两端均冲压挂扣，使横梁两边卡在立柱上。
4、前期处理及表面处理，
（1）前期处理：采用乳化剂和碱性助洗脱脂剂脱脂、磷酸除锈、锌系薄膜磷化、钝化。前期处理原料采用环氧树脂粉体涂料。其工艺过程如下：55℃-65℃热水脱脂——冷水清洗——除锈——冷水清洗——中和——表调——35℃-45℃磷化——冷水清洗——55℃-65℃热钝化——烘干。
（2）表面处理：所有工部件的表面处理必须是热固性粉末喷涂，然后200℃高温固化成品。热固性粉末采用NOBEL聚脂与环氧型混合涂料。</t>
  </si>
  <si>
    <t>1600W×2000D×300H</t>
  </si>
  <si>
    <t>W2900*41D*1200H</t>
  </si>
  <si>
    <t>1600W×2000D×200H</t>
  </si>
  <si>
    <t>1500W×580D×750H</t>
  </si>
  <si>
    <t xml:space="preserve">1、板材：台面台脚厚度为≥40mm，侧其余采用≥18mm。抽屉面和桌面平齐，桌脚和桌面侧边平齐。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.导轨：采用阻尼导轨，过载（垂直向下静载荷300N、水平侧向静载荷150N、猛关、猛开各加载10次）检测合格，功能-操作力（耐久前推力≤20N、耐久前拉力≤25N、耐久后推力≤25N、耐久后拉力≤30N），抽屉导轨组件底部变形检测合格，功能（抽屉导轨组件结构强度200N、垂直向下静载荷200N、水平侧向静载荷10ON、拉出安全性、猛关、猛开）均符合检测要求，耐腐蚀试验（18h 1.5mm以下锈点应不超过20点/dm²，其中直径1.0mm以上的锈点不应超过5点/dm²）无锈点，乙酸盐雾试验(ASS)法连续喷雾-镀(涂)层本身的耐腐蚀等级，乙酸盐雾试验(ASS)法-连续喷雾-镀(涂)层对基体的保护等级均符合国家有关标准要求。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</t>
  </si>
  <si>
    <t>休闲椅</t>
  </si>
  <si>
    <t>520*450*800</t>
  </si>
  <si>
    <t>休闲圆桌</t>
  </si>
  <si>
    <t>ø600*720</t>
  </si>
  <si>
    <t>1、板材：桌面厚度≥25MM，板材须经过防虫、防腐等化学处理，平整度好，性能稳定，不易变形；采用环保等级E0级或以上标准的中密度纤维板，砂光板面质量要求、静曲强度、弹性模量、内胶合强度、表面胶合强度、吸水厚度膨胀率、防潮性能、密度、防静电性能、氨释放量、甲醛释放量、苯、甲苯、二甲苯、总挥发性有机化合物（TVOC）、抗菌性能等均符合国家有关标准要求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</t>
  </si>
  <si>
    <t>合计</t>
  </si>
  <si>
    <t>楼栋：食堂</t>
  </si>
  <si>
    <r>
      <rPr>
        <sz val="10"/>
        <rFont val="宋体"/>
        <charset val="134"/>
        <scheme val="minor"/>
      </rPr>
      <t>金额单位：人民币</t>
    </r>
    <r>
      <rPr>
        <u/>
        <sz val="10"/>
        <rFont val="宋体"/>
        <charset val="134"/>
        <scheme val="minor"/>
      </rPr>
      <t xml:space="preserve">        </t>
    </r>
    <r>
      <rPr>
        <sz val="10"/>
        <rFont val="宋体"/>
        <charset val="134"/>
        <scheme val="minor"/>
      </rPr>
      <t>元</t>
    </r>
  </si>
  <si>
    <t>餐桌1</t>
  </si>
  <si>
    <t>1400W×850D×745H</t>
  </si>
  <si>
    <t>1、材质：采用优质橡胶木实木，桌面厚度≥25MM,桌脚尺寸为70*70MM,桌面底下有一根横梁。木材经干燥处理 含水率、木材pH值、甲醛释放量、抗菌性能、防霉菌性能等均符合国家有关标准要求。
2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3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4、木工要求板件或部件在接触人体或贮物位不应毛刺，刃口或菱角，板件或部件外表应光滑，倒菱、圆角、圆线应均匀一致，榫、塞角、零部件等结合处不应断裂，零部件结合应严密、牢固，各种配件、连接件安装不得少件。漏钉、透钉（预留孔、选择孔除外）各种配件安装严密、平整、端正、牢固，结合处应无开裂或松动全都无缺陷。</t>
  </si>
  <si>
    <t>餐椅1</t>
  </si>
  <si>
    <t>420W×430D×915H</t>
  </si>
  <si>
    <t>1、材质：采用优质橡胶木实木，木材经干燥处理 含水率、木材pH值、甲醛释放量、抗菌性能、防霉菌性能等均符合国家有关标准要求。椅面厚度≥18MM。
2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3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4、木工要求板件或部件在接触人体或贮物位不应毛刺，刃口或菱角，板件或部件外表应光滑，倒菱、圆角、圆线应均匀一致，榫、塞角、零部件等结合处不应断裂，零部件结合应严密、牢固，各种配件、连接件安装不得少件。漏钉、透钉（预留孔、选择孔除外）各种配件安装严密、平整、端正、牢固，结合处应无开裂或松动全都无缺陷。</t>
  </si>
  <si>
    <t>职员桌</t>
  </si>
  <si>
    <t>1400*700*760</t>
  </si>
  <si>
    <t>1、板材：桌面厚度≥50MM；采用环保等级E0级或以上标准的中密度纤维板，板材须经过防虫、防腐等化学处理，平整度好，性能稳定，不易变形。中密度纤维板砂光板面质量要求、静曲强度、弹性模量、内胶合强度、表面胶合强度、吸水厚度膨胀率、防潮性能、密度、防静电性能、氨释放量、甲醛释放量、苯、甲苯、二甲苯、总挥发性有机化合物（TVOC）、抗菌性能等均符合国家有关标准要求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                                                                                                                                        6.导轨：采用阻尼导轨，过载（垂直向下静载荷300N、水平侧向静载荷150N、猛关、猛开各加载10次）检测合格，功能-操作力（耐久前推力≤20N、耐久前拉力≤25N、耐久后推力≤25N、耐久后拉力≤30N），抽屉导轨组件底部变形检测合格，功能（抽屉导轨组件结构强度200N、垂直向下静载荷200N、水平侧向静载荷10ON、拉出安全性、猛关、猛开）均符合检测要求，耐腐蚀试验（18h 1.5mm以下锈点应不超过20点/dm²，其中直径1.0mm以上的锈点不应超过5点/dm²）无锈点，乙酸盐雾试验(ASS)法连续喷雾600h-镀(涂)层本身的耐腐蚀等级，乙酸盐雾试验(ASS)法-连续喷雾600h-镀(涂)层对基体的保护等级均符合国家有关标准要求。</t>
  </si>
  <si>
    <t>方茶几</t>
  </si>
  <si>
    <t>600W×600D×450H</t>
  </si>
  <si>
    <t xml:space="preserve">1、板材：桌面厚度≥25MM；采用环保等级E0级或以上标准的中密度纤维板，板材须经过防虫、防腐等化学处理，平整度好，性能稳定，不易变形。中密度纤维板砂光板面质量要求、静曲强度、弹性模量、内胶合强度、表面胶合强度、吸水厚度膨胀率、防潮性能、密度、防静电性能、氨释放量、甲醛释放量、苯、甲苯、二甲苯、总挥发性有机化合物（TVOC）、抗菌性能等均符合国家有关标准要求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                                                                                                                                        </t>
  </si>
  <si>
    <t>钢制文件柜</t>
  </si>
  <si>
    <t>800W×400D×1800H</t>
  </si>
  <si>
    <t>1、原生一代塑粉，拆装结构，采用经优质抗菌防霉粉末涂料喷涂，环保无毒害，无气味，美观大方，光亮平整，表面无颗粒、气泡、渣点，颜色均匀。抗菌防霉粉末涂料耐人工气候老化性、光泽、铅笔硬度、杯突试验、耐湿性、密度、附着力、中性盐雾试验、总铅含量、镉、铬、汞、抗细菌性能、抗霉菌性能等均符合国家有关标准要求。
2、采用优质冷轧钢板材质，钢板厚度≥0.8MM。冷轧钢板产品外观性能要求-金属件、金属喷漆（塑）涂层（耐腐蚀、硬度、附着力）、规定塑性延伸强度、抗拉强度、断后伸长率、非金属夹杂物、化学元素分析（碳、硅、锰、磷、硫）、中性盐雾试验、耐霉菌性等均符合国家有关标准要求。
3、上层玻璃柜门，采用优质钢化玻璃（玻璃），外观不允许裂纹，不允许断面缺陷。
4、对开铁门，内置可调节层板。
5、钢制内嵌“一字”扣手，可更换颜色。
6、12mm边框，“顶包侧”结构，顶部无焊接缝。
7、锁具连接杆采用XY轴齿轮“行程”，稳固不掉杆，锁杆采用3.3mm铝合金压型制成。                                                              8、护角规格：40mm*40mm*20mm(±5mm)
采用内嵌式，材料采用TPU材质一次注塑成型，软胶护角外露部分规格长度40mm±2mm，宽度规格40mm±2mm，厚度20mm±2mm，外露面有不少于两条弧形凸起线。</t>
  </si>
  <si>
    <t>打饭桌</t>
  </si>
  <si>
    <t>1200W×600D×750H</t>
  </si>
  <si>
    <t>餐桌</t>
  </si>
  <si>
    <t>1200*600*750mm</t>
  </si>
  <si>
    <t>1、板材：台面厚度≥18MM；采用环保等级E0级或以上标准的实木多层板，板材须经过防虫、防腐等化学处理，平整度好，性能稳定，不易变形。实木多层板规格尺寸及其偏差、外观质量（木材异常机构、裂缝、虫孔、排钉孔、孔洞、腐朽、树胶道、凹陷、压痕、鼓包、鼓泡、分层）、胶合强度、静曲强度、弹性模量、浸渍剥离、握螺钉力、耐光色牢度性能、表面耐划痕性能、氨释放量、甲醛释放量、苯、甲苯、二甲苯、总挥发性有机化合物（TVOC）、抗菌性能、抗菌防霉性能等均符合国家有关标准要求。
2、封边：采用≥1.5mm厚同色PVC加热熔胶封边，保证受热受冻不会脱胶开裂。PVC封边条外观符合检测要求，其中塑料封边条表面未见瑕疵、未见缺陷、未见色差、背胶处理应均匀、边缘应光滑平直、无缺损，耐干热性、耐磨性、耐老化性、耐冷热循环性、拉伸强度、燃烧性能B1（B）级、单体燃烧、可燃性、氯乙烯单体、邻苯二甲酸酯的总量、多溴联苯、多溴联苯醚、可迁移元素（8类）、多环芳烃均符合国家相关标准要求。
3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
4、配件：采用优质五金配件，五金配件紧密拼接，牢固，间隙细小且均匀，平整无毛刺。
5、五金脚表面静电喷涂砂纹深灰。                                                                                                   6、脚管用38*2.0圆管，支架用30*70*3.0椭圆管，面框用30*30*1.5方管。                                                          7、椅连体背板：背板和座板面采用榫卯拼装形式，选用PP材料；背板背部有大小孔呈现鱼骨状分布的透气孔，背宽不小于413mm，设置有扶手口，规格尺寸为 112*31mm，下部有榫卯结构。座板磨砂面板面，底部有四个高度不低于15mm的螺丝柱设计，座板板面平均厚度不少于5mm，座板后部有7条加强筋，与背板的榫卯结构配合，连接采用三颗螺丝固定，形成连体座背板。</t>
  </si>
  <si>
    <t>套</t>
  </si>
  <si>
    <t>餐桌2</t>
  </si>
  <si>
    <t>Φ3000W×760H</t>
  </si>
  <si>
    <t xml:space="preserve">1、框架采用橡胶木：经过防腐防虫处理，材料要求-木材含水率、有害物质限量-甲醛释放量等检测项符合国家标准。
2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3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4、桌面板：采用优质多层板，厚度≥40MM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                                                                                                                                                                                                                                                                         5、配件：采用优质五金配件，五金配件紧密拼接，牢固，间隙细小且均匀，平整无毛刺。                                                                                                                                                                                                                                            6、木工要求板件或部件在接触人体或贮物位不应毛刺，刃口或菱角，板件或部件外表应光滑，倒菱、圆角、圆线应均匀一致，榫、塞角、零部件等结合处不应断裂，零部件结合应严密、牢固，各种配件、连接件安装不得少件。漏钉、透钉（预留孔、选择孔除外）各种配件安装严密、平整、端正、牢固，结合处应无开裂或松动全都无缺陷。
7、电动转盘，转盘上配2个电磁炉。
</t>
  </si>
  <si>
    <t>餐桌3</t>
  </si>
  <si>
    <t>Φ2200W×760H</t>
  </si>
  <si>
    <t>餐椅2</t>
  </si>
  <si>
    <t>500W*480D*950H</t>
  </si>
  <si>
    <t xml:space="preserve">1、面材：采用优质西皮覆面，摩擦色牢度（干擦500次、湿擦250次、碱性汗液80次）、耐光性、耐折牢度、耐磨性、撕裂力、气味、pH、涂层粘着牢度、游离甲醛、禁用偶氮染料、挥发性有机物VOC、可萃取的重金属（铅 镉）、纺织品、皮革中五氯苯酚PCP、抑菌率、防霉等级等均符合国家有关标准要求。
2、填充：采用高回弹阻燃海绵，回弹率、65%/25%压陷比、75%压缩永久变形、拉伸强度、断裂伸长率、湿热老化拉伸强度、撕裂强度、恒定负荷反复压陷疲劳后的40%压陷硬度损失值、阻燃性-阻燃I级、单位面积热释放速率峰值、平均燃烧时间、平均燃烧高度、表观密度、甲醛释放量、TVOC等均符合国家有关标准要求。
3、海绵胶：游离甲醛、苯、甲苯+二甲苯、二氯甲烷、1,2二氯乙烷、1,1,2三氯乙烷、三氯乙烯、总挥发性有机物、丙酮、卤代烃、急性皮肤刺激性/腐蚀性试验等均符合国家有关标准要求。
4、框架：采用优质橡胶木实木，木材经干燥处理 含水率、木材pH值、甲醛释放量、抗菌性能、防霉菌性能等均符合国家有关标准要求。
5、油漆：采用绿色环保水性面漆、水性底漆相结合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</t>
  </si>
  <si>
    <t>楼栋：专家楼</t>
  </si>
  <si>
    <r>
      <rPr>
        <sz val="12"/>
        <color theme="1"/>
        <rFont val="宋体"/>
        <charset val="134"/>
        <scheme val="minor"/>
      </rPr>
      <t>金额单位：人民币</t>
    </r>
    <r>
      <rPr>
        <u/>
        <sz val="12"/>
        <color theme="1"/>
        <rFont val="宋体"/>
        <charset val="134"/>
        <scheme val="minor"/>
      </rPr>
      <t xml:space="preserve">        </t>
    </r>
    <r>
      <rPr>
        <sz val="12"/>
        <color theme="1"/>
        <rFont val="宋体"/>
        <charset val="134"/>
        <scheme val="minor"/>
      </rPr>
      <t>元</t>
    </r>
  </si>
  <si>
    <t>参考</t>
  </si>
  <si>
    <t>规格尺寸</t>
  </si>
  <si>
    <t>图片</t>
  </si>
  <si>
    <t>专家楼一楼</t>
  </si>
  <si>
    <t>三人沙发</t>
  </si>
  <si>
    <t>2000W×820D×820H</t>
  </si>
  <si>
    <t>1、软包采用优质西皮：PH≥7.0，气味≤3级，摩擦色牢度（干擦500次 湿擦250次 湿擦250次）≥4级，耐光性≥5级，耐折牢度50000次无裂纹，耐磨性（CS-10,500g,500r )无明显损伤、剥落，撕裂力（横向 纵向）≥30N，涂层粘着牢度（横向 纵向）≥5.0N/10mm，未检出游离甲醛、禁用偶氮染料、挥发性有机物VOC、可萃取的重金属（铅 镉）、纺织品、皮革中五氯苯酚含量，抑菌率≥99%，皮革防霉性能防霉等级1级。
海绵：无刺激性气味和不允许有严重污染，泡沫塑料表面密度≥50kg/m³，25%压陷硬度为151±5N，60%/25%压陷比≥2.5，75%压缩永久变形≤2.5%，回弹性能≥50%，拉伸强度≥140 KPa，伸长率≥190%，撕裂强度≥3.5N/cm；干热老化后拉伸强度≥130KPa，湿热老化后拉伸强度≥145KPa；甲醛释放量≤0.015mg/㎡ h，TVOC≤0.005mg/㎡ h，通过香烟抗引燃特性试验，达到阻燃Ⅰ级。
2、框架：采用优质橡胶木框架，经过防虫、防腐特殊处理，确保坚固可靠，长期使用不松动、不腐朽。橡胶木框架：木种鉴定为橡胶木，气千密度≥0.60g/cm³，有害物质限量甲醛释放量≤0.1mg/L。
3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
4、五金件：采用优质五金配件，五金配件紧密拼接，牢固，间隙细小且均匀，平整无毛刺，蛇簧和尼龙带穿插编织，φ5mm高强度S形弹簧同高弹力绷带，金属件无脱层、裂缝。喷涂层：涂层无漏喷、锈蚀和脱色、掉色现象，涂层光滑均匀、色泽一致，无流挂、疙瘩、皱皮、飞漆等缺陷。</t>
  </si>
  <si>
    <t>单人沙发</t>
  </si>
  <si>
    <t>1000W×820D×820H</t>
  </si>
  <si>
    <t>长茶几</t>
  </si>
  <si>
    <t>1200W×600D×420H</t>
  </si>
  <si>
    <t>1、基材：E0级标准的中密度纤维板：砂光板面质量要求不准许分层、鼓泡或炭化、局部松软、油污斑点或异物、压痕，静曲强度≥25.0MPa，弹性模量≥2600MPa，内胶合强度≥0.55MPa，表面胶合强度≥1.0MPa，防潮性能≥0.15MPa，吸水厚度膨胀率≤8.0%，密度≥0.7g/cm³，未检出苯、甲苯、二甲苯、总挥发性有机化合物（TVOC）、氨释放量，甲醛释放量≤0.015mg/m³，抑菌率≥99%，防霉菌等级0级；
2、饰面：采用优质0.6mm厚木皮，刨切单板规格尺寸及其偏差：偏差±0.01，刨切单板含水率≤8%，未检出（苯、甲苯、二甲苯、总挥发性有机化合物（TVOC））、甲醛释放量≤0.1mgL；
3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
4、五金件：选用优质五金配件，三合一连接件：金属件外观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≥350N，三合一偏心连接件预埋螺母抗拉强度≥650N，三合一偏心连接件中连接螺杆螺纹与预埋螺母的抗拉强度≥750N，三合一偏心连接件中偏心体与连接螺杆扭矩≥10N·m，通过600h乙酸盐雾试验达到10级标准要求。</t>
  </si>
  <si>
    <t>600W×600D×420H</t>
  </si>
  <si>
    <t>床</t>
  </si>
  <si>
    <t>1800W×2000D×970H</t>
  </si>
  <si>
    <t>1、材质：采用胡桃木，床板14mm厚松木条形。胡桃木木材经干燥处理 含水率≤10%，甲醛≤0.08mg/m³。
2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
3、配件：挂钩和床托采用加厚五金
4、纸箱：包装为中性包装</t>
  </si>
  <si>
    <t>1500W×2000D×970H</t>
  </si>
  <si>
    <t>1800W×2000D×200H</t>
  </si>
  <si>
    <t>1.外观性能-复合面料：表面应无破损，表面应清洁、无污渍；珩缝松紧应基本一致，应无明显皱褶，应无明显设计外的色差；单个位置浮线长度≤15mm；浮线累计长度:A级≤10mm；应无断线；跳单针、跳双针均达到A级（0处），应无连跳3针及以上。
2.外观性能-缝边：应顺直，四周圆弧应均匀、对称；露毛边累计长度:A级;应无断线；跳针:A级；浮线累计长度:A级。
3.甲醛释放量≤0.01mg/m³。</t>
  </si>
  <si>
    <t>1500W×2000D×200H</t>
  </si>
  <si>
    <t>430W×400D×480H</t>
  </si>
  <si>
    <t>1、材质：采用胡桃木，木材经干燥处理 含水率≤10%，甲醛≤0.08mg/m³。
2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
3、配件：选用优质五金配件，三合一连接件：金属件外观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≥350N，三合一偏心连接件预埋螺母抗拉强度≥650N，三合一偏心连接件中连接螺杆螺纹与预埋螺母的抗拉强度≥750N，三合一偏心连接件中偏心体与连接螺杆扭矩≥10N·m，通过600h乙酸盐雾试验达到10级标准要求。
4、纸箱：包装为中性包装</t>
  </si>
  <si>
    <t>2200W×600D×2700H</t>
  </si>
  <si>
    <t>1800W×600D×2700H</t>
  </si>
  <si>
    <t>2000W×560D×750H</t>
  </si>
  <si>
    <t>1、材质：采用橡胶木；抽屉围板是松木材质，底板是多层板；橡胶木木材经干燥处理 含水率≤10%，甲醛释放量≤0.05mg/L,木材pH值≤6，抑菌率≥99%，防霉菌等级达到0级。
2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
3、配件：选用优质五金配件，三合一连接件：金属件外观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≥350N，三合一偏心连接件预埋螺母抗拉强度≥650N，三合一偏心连接件中连接螺杆螺纹与预埋螺母的抗拉强度≥750N，三合一偏心连接件中偏心体与连接螺杆扭矩≥10N·m，通过600h乙酸盐雾试验达到10级标准要求。
4、纸箱：包装为中性包装</t>
  </si>
  <si>
    <t>460W×430D×760H</t>
  </si>
  <si>
    <t>1、材质：采用胡桃木；软包为西皮；（1）胡桃木木材经干燥处理 含水率≤10%，甲醛≤0.08mg/m³；（2）西皮：PH≥7.0，气味≤3级，摩擦色牢度（干擦500次 湿擦250次 湿擦250次）≥4级，耐光性≥5级，耐折牢度50000次无裂纹，耐磨性（CS-10,500g,500r )无明显损伤、剥落，撕裂力（横向 纵向）≥30N，涂层粘着牢度（横向 纵向）≥5.0N/10mm，未检出游离甲醛、禁用偶氮染料、挥发性有机物VOC、可萃取的重金属（铅 镉）、纺织品、皮革中五氯苯酚含量，抑菌率≥99%，皮革防霉性能防霉等级1级；（3）海绵：无刺激性气味和不允许有严重污染，泡沫塑料表面密度≥50kg/m³，25%压陷硬度为151±5N，60%/25%压陷比≥2.5，75%压缩永久变形≤2.5%，回弹性能≥50%，拉伸强度≥140 KPa，伸长率≥190%，撕裂强度≥3.5N/cm；干热老化后拉伸强度≥130KPa，湿热老化后拉伸强度≥145KPa；甲醛释放量≤0.015mg/㎡ h，TVOC≤0.005mg/㎡ h，通过香烟抗引燃特性试验，达到阻燃Ⅰ级；
2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
3、配件：选用国产优质五金配件
4、纸箱：包装为中性包装</t>
  </si>
  <si>
    <t>书柜</t>
  </si>
  <si>
    <t>800W×400D×1950H</t>
  </si>
  <si>
    <t>电视柜</t>
  </si>
  <si>
    <t>1200W×400D×450H</t>
  </si>
  <si>
    <t>1、材质：面板和框架胡桃木，面板厚度16mm厚；胡桃木木材经干燥处理 含水率≤10%，甲醛≤0.08mg/m³；
2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
3、配件：选用优质五金配件，三合一连接件：金属件外观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≥350N，三合一偏心连接件预埋螺母抗拉强度≥650N，三合一偏心连接件中连接螺杆螺纹与预埋螺母的抗拉强度≥750N，三合一偏心连接件中偏心体与连接螺杆扭矩≥10N·m，通过600h乙酸盐雾试验达到10级标准要求。
4、纸箱：包装为中性包装</t>
  </si>
  <si>
    <t>鞋柜</t>
  </si>
  <si>
    <t>1200L×400W×800H</t>
  </si>
  <si>
    <t>1、基材：E0级标准的中密度纤维板：砂光板面质量要求不准许分层、鼓泡或炭化、局部松软、油污斑点或异物、压痕，静曲强度≥25.0MPa，弹性模量≥2600MPa，内胶合强度≥0.55MPa，表面胶合强度≥1.0MPa，防潮性能≥0.15MPa，吸水厚度膨胀率≤8.0%，密度≥0.7g/cm³，未检出苯、甲苯、二甲苯、总挥发性有机化合物（TVOC）、氨释放量，甲醛释放量≤0.015mg/m³，抑菌率≥99%，防霉菌等级0级；
2、饰面：采用优质0.6mm厚木皮，刨切单板规格尺寸及其偏差：偏差±0.01，刨切单板含水率≤8%，未检出（苯、甲苯、二甲苯、总挥发性有机化合物（TVOC））、甲醛释放量≤0.1mgL；
3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
4、五金件：采用优质五金铰链，铝合金拉手。（1）门铰经过4万次耐久试验后所有组件或结合处不应断裂、所有组件的功能不应损害、杯状暗铰链及其组件应能正常工作、所用组件不应有影响正常运作的变形或磨损，通过乙酸盐雾试验和中性盐雾试验 达到10级；（2）五金拉手喷涂层应无漏喷、锈蚀和脱色、掉色现象，涂层应光滑均匀，色泽一致，应无流挂、疙瘩、皱皮、飞漆等缺陷，通过乙酸盐雾试验和中性盐雾试验 达到10级；
5、配置两个抽屉。</t>
  </si>
  <si>
    <t>储物柜</t>
  </si>
  <si>
    <t>1100L×400W×2000H</t>
  </si>
  <si>
    <t>1、基材：符合E0级标准的浸渍胶膜纸饰面刨花板，含水率7~9%，甲醛释放量≤0.02mg/m³，苯、甲苯、二甲苯均≤2μg/m³，总挥发性有机化合物（TVOC）的释放率≤0.05mg/㎡.h；密度为0.6-0.9g/cm²，静曲强度≥35MPa，弹性模量≥6000MPa；内结合强度≥0.9MPa，表面胶合强度≥2MPa；板面握螺钉力≥1700MPa，板边握螺钉力≥1500MPa；表面耐香烟灼烧、表面耐干热、表面耐污染腐蚀-素色、表面耐水蒸气、耐光色牢度均达到5级；
2、饰面：采用优质装饰纸和PVC封边带，装饰同时有效降低甲醛释放量；（1）PVC封边条塑料封边条外观表面应无皱纹、裂纹、折痕、暗条纹，表面应光滑，花纹应清晰、均匀，背胶处理应均匀，边缘应光滑平直，无缺损，理化性能中耐干热性应无龟裂、无鼓泡、耐老化性应无开裂、耐磨性磨30r后应无露底现象、耐冷热循环性应无龟裂、无鼓泡无变色、无起皱，拉伸强度≥28MPa，塑料封边条未检出氯乙烯单体、邻苯二甲酸酯的总量、多溴联苯、多溴联苯醚、可迁移元素（8类）、多环芳烃，燃烧性能B1（B）级。（2）水溶性胶粘剂：游离甲醛含量≤0.05g/kg，苯≤0.02g/kg，甲苯+二甲苯≤0.02g/kg，甲苯、乙苯、二甲苯≤0.02g/kg，总挥发性有机化合≤20g/L，通过急性皮肤刺激性/腐蚀性试验 无刺激性。
3、功能五金：优质五金门铰和锁具，铝合金拉手；（1）门铰经过4万次耐久试验后所有组件或结合处不应断裂、所有组件的功能不应损害、杯状暗铰链及其组件应能正常工作、所用组件不应有影响正常运作的变形或磨损，通过乙酸盐雾试验和中性盐雾试验 达到10级；（2）五金拉手喷涂层应无漏喷、锈蚀和脱色、掉色现象，涂层应光滑均匀，色泽一致，应无流挂、疙瘩、皱皮、飞漆等缺陷，通过乙酸盐雾试验和中性盐雾试验 达到10级；
4、分左右，此为左方向。</t>
  </si>
  <si>
    <t>专家楼二楼</t>
  </si>
  <si>
    <t>2550W×600D×2700H</t>
  </si>
  <si>
    <t>2050W×600D×2700H</t>
  </si>
  <si>
    <t>570W×570D×840H</t>
  </si>
  <si>
    <t>1、软包采用优质布料：无异味，pH值4.0~7.0，染色牢度（耐水、耐酸汗渍、耐碱汗渍、耐干摩擦、耐唾液）不低于4级，甲醛含量、可分解致痛芳香胺染料、致痛 染料、致癌芳香胺、可萃取重金属（锑砷铅镉铬钴铜镍汞）均未检出，燃烧性能等级B1级，氧指数OI（径向 纬向）≥32.0%，损毁长度（径向 纬向）≤50mm，续燃时间（径向 纬向）≤2s，阴燃时间（径向 纬向）≤5s，燃烧滴落物未引起脱脂棉燃烧或阴燃。
2、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 
3、采用实木1.5厚多层热压成型；曲木板外观质量和规格尺寸及其偏差符合要求，甲醛释放量≤0.05mg/m³，未检出苯、甲苯、二甲苯、总挥发性有机化合（TVOC）、氨释放量，胶合强度≥0.70MPa，静曲强度（顺纹 横纹）≥30MPa，弹性模量（顺纹 横纹）≥4500MPa，浸渍剥离试验中每个试件同一胶层每边剥离长度累计不超过25mm，抑菌率≥99%，防霉菌等级0级。
4、椅架采用优质橡胶木实木，木材经干燥处理 含水率≤10%，甲醛释放量≤0.05mg/L,木材pH值≤6，抑菌率≥99%，防霉菌等级达到0级。
5、高密度原生海棉：无刺激性气味和不允许有严重污染，泡沫塑料表面密度≥50kg/m³，25%压陷硬度为151±5N，60%/25%压陷比≥2.5，75%压缩永久变形≤2.5%，回弹性能≥50%，拉伸强度≥140 KPa，伸长率≥190%，撕裂强度≥3.5N/cm；干热老化后拉伸强度≥130KPa，湿热老化后拉伸强度≥145KPa；甲醛释放量≤0.015mg/㎡ h，TVOC≤0.005mg/㎡ h，通过香烟抗引燃特性试验，达到阻燃Ⅰ级。
5\纸箱：包装为中性包装</t>
  </si>
  <si>
    <t>圆桌</t>
  </si>
  <si>
    <t>Ø400W×750H</t>
  </si>
  <si>
    <t>1、材质：采用橡胶木，面板厚度20mm；橡胶木木材经干燥处理 含水率≤10%，甲醛释放量≤0.05mg/L,木材pH值≤6，抑菌率≥99%，防霉菌等级达到0级。
2、油漆：采用著名品牌环保油漆，在容器中状态，搅拌后均匀无硬块，甲醛含量≤5mg/kg、VOC含量≤50mg/L、乙二醇醚及醚酯总和含量≤10mg/kg、苯系物总和含量{限苯、甲苯、二甲苯（含乙苯）}≤10mg/kg、烷基酚聚氧乙烯醚总和含量≤50mg/kg、未检出有害物质限量（可溶性铅(Pb)、可溶性镉(Cd)、可溶性铬(Cr)、可溶性汞(Hg)），通过急性皮肤刺激性/腐蚀性试验。 
3、配件：选用优质五金配件，三合一连接件：金属件外观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≥350N，三合一偏心连接件预埋螺母抗拉强度≥650N，三合一偏心连接件中连接螺杆螺纹与预埋螺母的抗拉强度≥750N，三合一偏心连接件中偏心体与连接螺杆扭矩≥10N·m，通过600h乙酸盐雾试验达到10级标准要求。
4、纸箱：包装为中性包装</t>
  </si>
  <si>
    <t>楼栋：木兰溪培训中心</t>
  </si>
  <si>
    <t>1、板材：桌面厚度≥50MM；采用环保等级E0级或以上标准的中密度纤维板，板材须经过防虫、防腐等化学处理，平整度好，性能稳定，不易变形。中密度纤维板砂光板面质量要求、静曲强度、弹性模量、内胶合强度、表面胶合强度、吸水厚度膨胀率、防潮性能、密度、防静电性能、氨释放量、甲醛释放量、苯、甲苯、二甲苯、总挥发性有机化合物（TVOC）、抗菌性能等均符合国家有关标准要求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                                                                                                                                        6.导轨：采用阻尼导轨，过载（垂直向下静载荷300N、水平侧向静载荷150N、猛关、猛开各加载10次）检测合格，功能-操作力（耐久前推力≤20N、耐久前拉力≤25N、耐久后推力≤25N、耐久后拉力≤30N），抽屉导轨组件底部变形检测合格，功能（抽屉导轨组件结构强度200N、垂直向下静载荷200N、水平侧向静载荷10ON、拉出安全性、猛关、猛开）均符合检测要求，耐腐蚀试验（18h 1.5mm以下锈点应不超过20点/dm²，其中直径1.0mm以上的锈点不应超过5点/dm²）无锈点，乙酸盐雾试验(ASS)法连续喷雾-镀(涂)层本身的耐腐蚀等级，乙酸盐雾试验(ASS)法-连续喷雾-镀(涂)层对基体的保护等级均符合国家有关标准要求。</t>
  </si>
  <si>
    <t>2160W×800D×890H</t>
  </si>
  <si>
    <t xml:space="preserve">1、材质：采用橡木，扶手宽度≥80MM，软包采用棉麻布料。
2、油漆：采用绿色环保水性面漆、水性底漆相结合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3、配件：采用优质五金配件，三合一连接件紧密拼接，牢固，间隙细小且均匀，平整无毛刺。
</t>
  </si>
  <si>
    <t>840W×800D×890H</t>
  </si>
  <si>
    <t>1200W×600D×450H</t>
  </si>
  <si>
    <t xml:space="preserve">1、材质：采用橡胶木。板材厚度≥18MM
2、油漆：采用绿色环保水性面漆、水性底漆相结合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3、配件：采用优质五金配件，三合一连接件紧密拼接，牢固，间隙细小且均匀，平整无毛刺。
</t>
  </si>
  <si>
    <t>1800W×400D×450H</t>
  </si>
  <si>
    <t>3800W×580D×2700H</t>
  </si>
  <si>
    <t xml:space="preserve">1、板材：门板≥18MM、层板≥25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、铰链：采用阻尼铰链。过载（垂直向下静载荷30kg、水平侧向静载荷70N）检测合格，功能-操作力（耐久性试验前打开力和关闭力不应大于12N、耐久性试验后打开力和关闭力不应大于15N）、垂直静载荷20kg、水平静载荷40N均检测合格，耐腐蚀试验（18h 1.5mm以下锈点应不超过20点/dm²，其中1.0mm以上的锈点不应超过5点/dm²）无锈点，乙酸盐雾试验(ASS)法连续喷雾-镀(涂)层本身的耐腐蚀等级，乙酸盐雾试验(ASS)法-连续喷雾-镀(涂)层对基体的保护等级均符合国家有关标准要求。   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                    
</t>
  </si>
  <si>
    <t xml:space="preserve">1、板材：顶板厚度为≥25mm，侧板厚度为≥25mm，其余用≥18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.导轨：采用阻尼导轨，过载（垂直向下静载荷300N、水平侧向静载荷150N、猛关、猛开各加载10次）检测合格，功能-操作力（耐久前推力≤20N、耐久前拉力≤25N、耐久后推力≤25N、耐久后拉力≤30N），抽屉导轨组件底部变形检测合格，功能（抽屉导轨组件结构强度200N、垂直向下静载荷200N、水平侧向静载荷10ON、拉出安全性、猛关、猛开）均符合检测要求，耐腐蚀试验（18h 1.5mm以下锈点应不超过20点/dm²，其中直径1.0mm以上的锈点不应超过5点/dm²）无锈点，乙酸盐雾试验(ASS)法连续喷雾-镀(涂)层本身的耐腐蚀等级，乙酸盐雾试验(ASS)法-连续喷雾-镀(涂)层对基体的保护等级均符合国家有关标准要求。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</t>
  </si>
  <si>
    <t xml:space="preserve">1、板材：台面台脚厚度为≥40mm，侧其余采用≥18mm。抽屉面和桌面平齐，桌脚和桌面侧边平齐。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                                                                                                                     6.导轨：采用阻尼导轨，过载（垂直向下静载荷300N、水平侧向静载荷150N、猛关、猛开各加载10次）检测合格，功能-操作力（耐久前推力≤20N、耐久前拉力≤25N、耐久后推力≤25N、耐久后拉力≤30N），抽屉导轨组件底部变形检测合格，功能（抽屉导轨组件结构强度200N、垂直向下静载荷200N、水平侧向静载荷10ON、拉出安全性、猛关、猛开）均符合检测要求，耐腐蚀试验（18h 1.5mm以下锈点应不超过20点/dm²，其中直径1.0mm以上的锈点不应超过5点/dm²）无锈点，乙酸盐雾试验(ASS)法连续喷雾-镀(涂)层本身的耐腐蚀等级，乙酸盐雾试验(ASS)法-连续喷雾-镀(涂)层对基体的保护等级均符合国家有关标准要求。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</t>
  </si>
  <si>
    <t>茶水柜</t>
  </si>
  <si>
    <t>784W*415D*850H</t>
  </si>
  <si>
    <t>1、板材：门板≥18MM、层板≥25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、铰链：采用阻尼铰链。过载（垂直向下静载荷30kg、水平侧向静载荷70N）检测合格，功能-操作力（耐久性试验前打开力和关闭力不应大于12N、耐久性试验后打开力和关闭力不应大于15N）、垂直静载荷20kg、水平静载荷40N均检测合格，耐腐蚀试验（18h 1.5mm以下锈点应不超过20点/dm²，其中1.0mm以上的锈点不应超过5点/dm²）无锈点，乙酸盐雾试验(ASS)法连续喷雾-镀(涂)层本身的耐腐蚀等级，乙酸盐雾试验(ASS)法-连续喷雾-镀(涂)层对基体的保护等级均符合国家有关标准要求。   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                    
8.矮柜台面材质为石英石。石英石厚度为15mm.台面加下沿，台面含下沿厚度为30mm.</t>
  </si>
  <si>
    <t>吊柜</t>
  </si>
  <si>
    <t>784W*415D*800H</t>
  </si>
  <si>
    <t xml:space="preserve">1、板材：板材≥18MM、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6、铰链：采用阻尼铰链。过载（垂直向下静载荷30kg、水平侧向静载荷70N）检测合格，功能-操作力（耐久性试验前打开力和关闭力不应大于12N、耐久性试验后打开力和关闭力不应大于15N）、垂直静载荷20kg、水平静载荷40N均检测合格，耐腐蚀试验（18h 1.5mm以下锈点应不超过20点/dm²，其中1.0mm以上的锈点不应超过5点/dm²）无锈点，乙酸盐雾试验(ASS)法连续喷雾-镀(涂)层本身的耐腐蚀等级，乙酸盐雾试验(ASS)法-连续喷雾-镀(涂)层对基体的保护等级均符合国家有关标准要求。   7、胶水：选用优质环保水溶性胶粘剂，水基型建筑胶粘剂中有毒有害物质的限量要求（甲苯+乙苯+二甲苯）、水基型胶粘剂中有害物质限量（游离甲醛、苯、甲苯+二甲苯、总挥发性有机物）、急性皮肤刺激性/腐蚀性试验等均符合国家相关标准要求。                            
</t>
  </si>
  <si>
    <t>鞋凳</t>
  </si>
  <si>
    <t>450W×450D×450H</t>
  </si>
  <si>
    <t>1、面料：采用优质西皮覆面，摩擦色牢度（干擦500次、湿擦250次、碱性汗液80次）、耐光性、耐折牢度、耐磨性、撕裂力、气味、pH、涂层粘着牢度、游离甲醛、禁用偶氮染料、挥发性有机物VOC、可萃取的重金属（铅 镉）、纺织品、皮革中五氯苯酚PCP、抑菌率、防霉等级等均符合国家有关标准要求。
2、填充：采用高回弹阻燃海绵，回弹率、65%/25%压陷比、75%压缩永久变形、拉伸强度、断裂伸长率、湿热老化拉伸强度、撕裂强度、恒定负荷反复压陷疲劳后的40%压陷硬度损失值、阻燃性-阻燃I级、单位面积热释放速率峰值、平均燃烧时间、平均燃烧高度、表观密度、甲醛释放量、TVOC等均符合国家有关标准要求。
3、板材：顶板厚度为25mm，侧板厚度为25mm，其余用18mm，板材须经过防虫、防腐等化学处理，平整度好，性能稳定，不易变形；采用环保等级E0级或以上标准的多层板，外观质量（木材异常机构、裂缝、虫孔、排钉孔、孔洞、腐朽、树胶道、凹陷、压痕、鼓包、鼓泡、分层）符合检测要求、胶合强度、静曲强度、弹性模量、浸渍剥离试验未见胶层剥离、握螺钉力、耐光色牢度性能、表面耐划痕性能、氨释放量未检出、甲醛释放量、苯未检出、甲苯、二甲苯、总挥发性有机化合物（TVOC）、抗菌性能、抗菌防霉性能等检测项符合国家标准。</t>
  </si>
  <si>
    <t>上下床</t>
  </si>
  <si>
    <t>2000W*900D*2000H</t>
  </si>
  <si>
    <t>1、基材：钢管壁厚≥1.2MM；采用整体焊接式，焊点平整，结构稳固，承重、承压性好；所有部件均经打磨，砂光处理，免除钢板表面的毛刺、棱角确保对人体可能造成的伤害。钢管金属喷漆（塑）涂层（耐腐蚀、硬度、附着力）、规定塑性延伸强度、屈服强度、拉伸强度、断后伸长率、压扁性能、扩口试验、弯曲试验、化学元素分析（碳、硅、锰、磷、硫）、中性盐雾试验、耐霉菌性等均符合国家有关标准要求。
2、表面处理：采用经优质抗菌防霉粉末涂料喷涂，环保无毒害，无气味，美观大方，光亮平整，表面无颗粒、气泡、渣点，颜色均匀。抗菌防霉粉末涂料耐人工气候老化性、光泽、铅笔硬度、杯突试验、耐湿性、密度、附着力、中性盐雾试验、总铅含量、镉、铬、汞、抗细菌性能、抗霉菌性能等均符合国家有关标准要求。                                                                                                        3、床头:材料为PP一次优质新料，长度不小于765mm，高度不少于300mm，下部厚度不少于34mm，上部最大厚度不少于69mm，床头护栏正面上半部分，有四个导圆角三角形，尺寸不低于150*55（H）mm，床头护栏有7个不小于100*32mm的椭圆孔；反面中间部分有头型凹陷设计；置物槽的底部宽度不少于180mm，高度不少于65mm；左、右下部带有刻度的安全警示线，以确保符合国家标准的安全性能要求。底部有两个直径不小于19mm的圆柱，两个圆柱的中心距离为255mm，与床头短横梁冲孔位置相契合，使结构更稳定，使用更安全。                                                 4、挂梯前护栏规格：1350*370*26mm（±5），整体采用20*40*2.0mm的眼睛形管和E1级15mm厚的中纤板与PP塑料一体注塑成型；护栏中部眼睛形管的包裹注塑长度890mm（±5）,中纤板左右各有1个不小于165*24mm的注塑成型镂空孔，中间有一个直径不小于110mm的注塑内凹圆，中纤板最高处不低于265mm。                                                                                                                 5、床挂梯踏板，基材采用优质1.4mm冷轧钢板冲压成型，板面凹凸面防滑设计；同时镶嵌防滑条，防滑条采用TPU材质，防滑条尺寸不小于42*210mm，上面均匀分布^型符号，防止上下楼梯踩空；踏板≥5级。爬梯设计位置合理，底部带防水防滑垫。</t>
  </si>
  <si>
    <t>楼栋：教学楼一</t>
  </si>
  <si>
    <t>主席台</t>
  </si>
  <si>
    <t>1800W×600D×750H</t>
  </si>
  <si>
    <t>1、板材：桌面厚度≥25MM，板材须经过防虫、防腐等化学处理，平整度好，性能稳定，不易变形；采用环保等级E0级或以上标准的浸渍胶膜纸饰面刨花板，含水率、静曲强度、弹性模量、内结合强度、表面胶合强度、密度、板面握螺钉力、板边握螺钉力、表面耐香烟灼烧、表面耐干热、表面耐污染腐蚀、表面耐水蒸气、耐光色牢度、总挥发性有机化合物（TVOC）的释放率、苯、甲苯、二甲苯、甲醛释放量均符合国家相关标准要求。
2、封边：采用≥1.5mm厚同色PVC加热熔胶封边，保证受热受冻不会脱胶开裂。PVC封边条外观符合检测要求，其中塑料封边条表面未见瑕疵、未见缺陷、未见色差、背胶处理应均匀、边缘应光滑平直、无缺损，耐干热性、耐磨性、耐老化性、耐冷热循环性、拉伸强度、燃烧性能B1（B）级、单体燃烧、可燃性、氯乙烯单体、邻苯二甲酸酯的总量、多溴联苯、多溴联苯醚、可迁移元素（8类）、多环芳烃均符合国家相关标准要求。
3、封边胶：选用优质环保热熔胶，溶剂型胶粘剂中有毒有害物质的限量要求：游离甲醛、苯、甲苯+二甲苯、总挥发性有机物、溶剂型建筑胶粘剂中有毒有害物质的限量要求：丙酮、卤代烃、甲苯+乙苯+二甲苯、游离甲苯二异氰酸酯、急性皮肤刺激性/腐蚀性试验等均符合国家相关标准要求。
4、配件：采用优质五金配件，三合一连接件紧密拼接，牢固，间隙细小且均匀，平整无毛刺。</t>
  </si>
  <si>
    <t>主席椅</t>
  </si>
  <si>
    <t>580W×710D×990H</t>
  </si>
  <si>
    <t>1、面材：采用优质西皮覆面，摩擦色牢度（干擦500次、湿擦250次、碱性汗液80次）、耐光性、耐折牢度、耐磨性、撕裂力、气味、pH、涂层粘着牢度、游离甲醛、禁用偶氮染料、挥发性有机物VOC、可萃取的重金属（铅 镉）、纺织品、皮革中五氯苯酚PCP、抑菌率、防霉等级等均符合国家有关标准要求。
2、座垫：采用曲木板。规格尺寸及其偏差检测中包含规格尺寸、公称厚度范围、胶合板垂直度偏差、胶合板边缘直度偏差、胶合板平整度偏差，外观质量检测中包含木材异常结构、裂缝、虫孔、排钉孔、孔洞、腐朽、树胶道、凹陷、压痕、鼓包、鼓泡、分层，胶合强度≥0.7MPa 合格率100%，静曲强度，弹性模量，浸渍剥离试验后未见胶层剥落，含水率符合检测要求，甲醛释放量，氨释放量，苯，甲苯，二甲苯，总挥发性有机化合物TVOC，抗菌性能-抑菌率，抗菌防霉等级-防霉菌等级均符合国家有关标准要求。
3、填充：采用高回弹阻燃海绵，回弹率、65%/25%压陷比、75%压缩永久变形、拉伸强度、断裂伸长率、湿热老化拉伸强度、撕裂强度、恒定负荷反复压陷疲劳后的40%压陷硬度损失值、阻燃性-阻燃I级、单位面积热释放速率峰值、平均燃烧时间、平均燃烧高度、表观密度、甲醛释放量、TVOC等均符合国家有关标准要求。
4、电镀弓形架，钢管壁厚≥1.2MM，钢管金属喷漆（塑）涂层（耐腐蚀、硬度、附着力）、规定塑性延伸强度、屈服强度、拉伸强度、断后伸长率、压扁性能、扩口试验、弯曲试验、化学元素分析（碳、硅、锰、磷、硫）、中性盐雾试验、耐霉菌性等均符合国家有关标准要求。</t>
  </si>
  <si>
    <t>演讲台</t>
  </si>
  <si>
    <t>600W×450D×1150H</t>
  </si>
  <si>
    <t>1、板材：层板厚度≥16MM，板材须经过防虫、防腐等化学处理，平整度好，性能稳定，不易变形；采用环保等级E0级或以上标准的浸渍胶膜纸饰面刨花板，含水率、静曲强度、弹性模量、内结合强度、表面胶合强度、密度、板面握螺钉力、板边握螺钉力、表面耐香烟灼烧、表面耐干热、表面耐污染腐蚀、表面耐水蒸气、耐光色牢度、总挥发性有机化合物（TVOC）的释放率、苯、甲苯、二甲苯、甲醛释放量均符合国家相关标准要求。
2、封边：采用≥1.5mm厚同色PVC加热熔胶封边，保证受热受冻不会脱胶开裂。PVC封边条外观符合检测要求，其中塑料封边条表面未见瑕疵、未见缺陷、未见色差、背胶处理应均匀、边缘应光滑平直、无缺损，耐干热性、耐磨性、耐老化性、耐冷热循环性、拉伸强度、燃烧性能B1（B）级、单体燃烧、可燃性、氯乙烯单体、邻苯二甲酸酯的总量、多溴联苯、多溴联苯醚、可迁移元素（8类）、多环芳烃均符合国家相关标准要求。
3、封边胶：选用优质环保热熔胶，溶剂型胶粘剂中有毒有害物质的限量要求：游离甲醛、苯、甲苯+二甲苯、总挥发性有机物、溶剂型建筑胶粘剂中有毒有害物质的限量要求：丙酮、卤代烃、甲苯+乙苯+二甲苯、游离甲苯二异氰酸酯、急性皮肤刺激性/腐蚀性试验等均符合国家相关标准要求。
4、配件：采用优质五金配件，三合一连接件紧密拼接，牢固，间隙细小且均匀，平整无毛刺。</t>
  </si>
  <si>
    <t>条台</t>
  </si>
  <si>
    <t>1200W×300D×750H</t>
  </si>
  <si>
    <t>礼堂椅</t>
  </si>
  <si>
    <t>座椅扶手中心距：580mm，背高：1020mm，座高：450mm，座深：440mm</t>
  </si>
  <si>
    <t>1、背海棉：采用高密度冷发泡PU定型海棉。背海棉长度为≥720mm，宽度为≥480mm，头顶厚度为≥80mm，海棉密度为50KG/M3。
2、座海棉：采用高密度冷发泡PU定型海棉。座海棉长度为≥510mm，宽度为≥460mm，厚度为≥140mm，海棉密度为55KG/M3。
3、背内板：采用夹板经模具压弯成型。外型成弧型。尺寸规格：长度为≥690 mm，宽度为≥425mm，厚度为≥7mm。
4、背外板：背板材料七层硬木成型板，经高周波，高压制成；尺寸规格：长度为≥765 mm，宽度为≥500 mm，厚度为≥15mm。
5、椅座：七层硬木成型板，经高温周波，高压制成，附蜂窝式吸音气孔，全场能在0.1秒内消除回音，尺寸规格：长度为≥460mm，宽度为≥430 mm，厚度为≥15mm。
6、回位功能：座位采用内藏阻尼器慢自动回复装置。内置铁框，结实耐用。回位挡铁归位出加静音密封胶圈。
7、扶手面：扶手面选用榉木或橡木一体成型，鸭嘴型设计，方便使用者，长度为≥415mm，宽度为≥80mm,厚度为≥25mm。
8、写字板：采用前置圆铁写字板承受≥55kg。
9、面料：采用麻绒布，颜色可选。采用高档衬布拉条。
10、侧板：侧板：采用中纤板，外附麻绒布，厚度为3mm。
11、冷轧钢上扶手框，58mm宽度铝合金下站脚。上架扶手框不低于1.5mm厚度的冷轧钢，尺寸为高355*长405*宽80，扶手面两合页距离163mm。
12.脚架：铝合金下站脚高度为377*265*85mm的渐粗式梯形造型，梯形上端尺寸218*60mm宽，下端底脚尺寸为377*85mm，下脚两侧有6条装饰加强筋，两侧上半部分为内凹造型，下半部分为内空结构，脚掌厚度20mm高，脚掌前后端距离脚架立柱53mm长，底脚孔距330mm。</t>
  </si>
  <si>
    <t>多媒体讲台</t>
  </si>
  <si>
    <t>1100W*780D*1000H</t>
  </si>
  <si>
    <t>1、讲台箱体采用≥0.7MM厚优质冷轧钢板，显示器和立柱采用1.2厚冷轧钢板，盖板采取翻转方式打开，更加人性化的设计，解决了以往盖门沉重，女教师及年老教师开门比较困难的问题。2、合理的尺寸设计，合理的设备安排，国标19英寸机架，真正做到防盗功能。
3、钢木结合材料一体成型；实木扶手；桌面木质耐划台面；全封闭式结构，保障了多媒体设备的安全性。
4、整个讲台只使用一副滑轨，减少故障几率。
5、液晶显示器采用反转设计，显示器角度随意调节，可使视线和显示器接近垂直，可安装17-24寸显示器，关闭后所有设备都隐藏在讲台内。
6、整体采用分体式结构，（节省运费）上下节需要组装。
7、键盘采用翻转式操作，显示器、中央控制系统、键盘互不影响独立操作。
8、右侧采用隐藏抽拉式设计，安装视频展示台,无需钥匙开启。</t>
  </si>
  <si>
    <t>条桌</t>
  </si>
  <si>
    <t>1400W×400D×760H</t>
  </si>
  <si>
    <t xml:space="preserve">1、板材：桌面厚度≥25MM；采用环保等级E0级或以上标准的中密度纤维板，板材须经过防虫、防腐等化学处理，平整度好，性能稳定，不易变形。中密度纤维板砂光板面质量要求、静曲强度、弹性模量、内胶合强度、表面胶合强度、吸水厚度膨胀率、防潮性能、密度、防静电性能、氨释放量、甲醛释放量、苯、甲苯、二甲苯、总挥发性有机化合物（TVOC）、抗菌性能等均符合国家有关标准要求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</t>
  </si>
  <si>
    <t>会议椅</t>
  </si>
  <si>
    <t>470W×590D×900H</t>
  </si>
  <si>
    <t>1075*225*1805</t>
  </si>
  <si>
    <t>1、主体框架：材质为冷轧镀锌钢板SGCC冲压折弯成型，均匀数控剪切，平稳冲压，无焦点焊接，打沙，脱脂，酸洗，防锈磷化，静电喷塑。
2、门板以及内部结构件厚度为≥0.8mm冷轧钢板。观性能要求-金属件喷涂层应无漏喷、锈蚀和脱色、掉色现象、涂层应光滑均匀、色泽一致、应无流挂、疙瘩、皱皮、飞漆等缺陷，金属喷漆（塑）涂层（耐腐蚀300h未见缺陷、硬度≥2H、附着力不低于2级），规定塑性延伸强度，抗拉强度，断后伸长率，经过非金属夹杂物试验，经过化学元素分析（碳C、硅Si、锰Mn、磷P、硫S）试验，中性盐雾试验，耐霉菌性-耐霉菌性等级均符合国家有关标准要求。                                                                                                                                             3.采用抗菌防霉粉末涂料：耐人工气候老化性500h试验变色1级 失光1级 无粉化、起泡、开裂、剥落等异常现象，光泽，铅笔硬度，杯突试验≥4mm，耐湿性无异常，密度≥，附着力，中性盐雾试验无起泡、生锈、开裂、剥落等异常现象，总铅（Pb）含量（限色漆、腻子和醇酸清漆）未检出，镉Cd未检出、铬Cr未检出、汞Hg未检出，抗细菌性能-抗细菌率，抗霉菌性能-长霉等级均符合国家有关标准要求。                                                               4.柜门采用≥7mm厚透明有机玻璃，一共60个门。</t>
  </si>
  <si>
    <t>主席桌</t>
  </si>
  <si>
    <t>2100W×600D×760H</t>
  </si>
  <si>
    <t xml:space="preserve">1、板材：桌面厚度≥40MM；采用环保等级E0级或以上标准的中密度纤维板，板材须经过防虫、防腐等化学处理，平整度好，性能稳定，不易变形。中密度纤维板砂光板面质量要求、静曲强度、弹性模量、内胶合强度、表面胶合强度、吸水厚度膨胀率、防潮性能、密度、防静电性能、氨释放量、甲醛释放量、苯、甲苯、二甲苯、总挥发性有机化合物（TVOC）、抗菌性能等均符合国家有关标准要求。
2、饰面：采用优质≥0.6mm厚实木皮，刨切单板规格尺寸及其偏差-厚度、木材含水率、外观要求（贯通裂缝、虫蛀、腐朽材、树脂囊、节子、死节、孔洞、夹皮和树脂道、树胶道）、其他轻微材质缺陷、甲醛释放量、耐霉菌性、抗菌性能等均符合国家有关标准要求。
3、水性面漆：采用绿色环保水性面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                                                                                                                                                                         4、水性底漆：采用绿色环保水性底漆，漆膜硬度、耐干热性、细度、VOC含量、甲醛含量、总铅含量、乙二醇醚及醚酯总和含量、苯系物总和含量（限苯、甲苯、二甲苯（含乙苯））、烷基酚聚氧乙烯醚总和含量、可迁移元素（8类）、抗细菌性能、耐霉菌性等均符合国家有关标准要求。
5、三合一连接件：采用优质五金配件，三合一连接件金属件表面应无锈蚀、毛刺刃口、露底，应光滑平整，应无起泡、泛黄、花斑、烧焦、裂纹、划痕、磕碰伤等缺陷，焊接部位应牢固，应无脱焊、虚焊、焊穿，焊缝均匀，应无毛刺、锐楞、飞溅、裂纹等缺陷，塑料部位表面应光洁平滑，不应有裂纹、划伤、沙粒、疙瘩、麻点等缺陷，色泽应一致，三合一偏心连接件偏心体抗压强度，三合一偏心连接件预埋螺母抗拉强度，三合一偏心连接件中连接螺杆螺纹与预埋螺母的抗拉强度，三合一偏心连接件中偏心体与连接螺杆的扭矩，乙酸盐雾试验(ASS)法连续喷雾-镀(涂)层本身的耐腐蚀等级，乙酸盐雾试验(ASS)法-连续喷雾-镀(涂)层对基体的保护等级等均符合国家有关标准要求。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</si>
</sst>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Microsoft YaHei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24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0"/>
      <name val="宋体"/>
      <charset val="134"/>
    </font>
    <font>
      <u/>
      <sz val="12"/>
      <color theme="1"/>
      <name val="宋体"/>
      <charset val="134"/>
      <scheme val="minor"/>
    </font>
    <font>
      <u/>
      <sz val="10"/>
      <name val="宋体"/>
      <charset val="134"/>
      <scheme val="minor"/>
    </font>
    <font>
      <u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7" Type="http://schemas.openxmlformats.org/officeDocument/2006/relationships/image" Target="media/image16.png"/><Relationship Id="rId16" Type="http://schemas.openxmlformats.org/officeDocument/2006/relationships/image" Target="media/image15.png"/><Relationship Id="rId15" Type="http://schemas.openxmlformats.org/officeDocument/2006/relationships/image" Target="media/image14.jpeg"/><Relationship Id="rId14" Type="http://schemas.openxmlformats.org/officeDocument/2006/relationships/image" Target="media/image13.png"/><Relationship Id="rId13" Type="http://schemas.openxmlformats.org/officeDocument/2006/relationships/image" Target="NULL" TargetMode="External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zoomScale="85" zoomScaleNormal="85" workbookViewId="0">
      <selection activeCell="P6" sqref="P6"/>
    </sheetView>
  </sheetViews>
  <sheetFormatPr defaultColWidth="9" defaultRowHeight="13.5" outlineLevelCol="2"/>
  <cols>
    <col min="1" max="1" width="17.875" customWidth="1"/>
    <col min="2" max="2" width="34.875" customWidth="1"/>
    <col min="3" max="3" width="31.25" customWidth="1"/>
  </cols>
  <sheetData>
    <row r="1" ht="40" customHeight="1" spans="1:3">
      <c r="A1" s="56" t="s">
        <v>0</v>
      </c>
      <c r="B1" s="56"/>
      <c r="C1" s="56"/>
    </row>
    <row r="2" ht="69" customHeight="1" spans="1:3">
      <c r="A2" s="57" t="s">
        <v>1</v>
      </c>
      <c r="B2" s="58"/>
      <c r="C2" s="58"/>
    </row>
    <row r="3" ht="43" customHeight="1" spans="1:3">
      <c r="A3" s="59" t="s">
        <v>2</v>
      </c>
      <c r="B3" s="59" t="s">
        <v>3</v>
      </c>
      <c r="C3" s="59" t="s">
        <v>4</v>
      </c>
    </row>
    <row r="4" ht="43" customHeight="1" spans="1:3">
      <c r="A4" s="60">
        <v>1</v>
      </c>
      <c r="B4" s="60" t="s">
        <v>5</v>
      </c>
      <c r="C4" s="60"/>
    </row>
    <row r="5" ht="43" customHeight="1" spans="1:3">
      <c r="A5" s="60">
        <v>2</v>
      </c>
      <c r="B5" s="60" t="s">
        <v>6</v>
      </c>
      <c r="C5" s="60"/>
    </row>
    <row r="6" ht="43" customHeight="1" spans="1:3">
      <c r="A6" s="60">
        <v>3</v>
      </c>
      <c r="B6" s="60" t="s">
        <v>7</v>
      </c>
      <c r="C6" s="60"/>
    </row>
    <row r="7" ht="43" customHeight="1" spans="1:3">
      <c r="A7" s="60">
        <v>4</v>
      </c>
      <c r="B7" s="61" t="s">
        <v>8</v>
      </c>
      <c r="C7" s="60"/>
    </row>
    <row r="8" ht="43" customHeight="1" spans="1:3">
      <c r="A8" s="62" t="s">
        <v>9</v>
      </c>
      <c r="B8" s="61"/>
      <c r="C8" s="63" t="s">
        <v>10</v>
      </c>
    </row>
    <row r="9" ht="30" customHeight="1" spans="1:3">
      <c r="A9" s="47"/>
      <c r="B9" s="47"/>
      <c r="C9" s="47"/>
    </row>
    <row r="10" ht="36" customHeight="1" spans="1:3">
      <c r="B10" s="64" t="s">
        <v>11</v>
      </c>
      <c r="C10" s="64"/>
    </row>
    <row r="11" ht="36" customHeight="1" spans="1:3">
      <c r="B11" s="64" t="s">
        <v>12</v>
      </c>
      <c r="C11" s="64"/>
    </row>
    <row r="12" ht="36" customHeight="1" spans="1:3">
      <c r="B12" s="64" t="s">
        <v>13</v>
      </c>
      <c r="C12" s="64"/>
    </row>
    <row r="13" ht="36" customHeight="1" spans="1:3">
      <c r="B13" s="64" t="s">
        <v>14</v>
      </c>
      <c r="C13" s="64"/>
    </row>
    <row r="14" ht="36" customHeight="1" spans="1:3">
      <c r="B14" s="64" t="s">
        <v>15</v>
      </c>
      <c r="C14" s="64"/>
    </row>
  </sheetData>
  <mergeCells count="8">
    <mergeCell ref="A1:C1"/>
    <mergeCell ref="A2:C2"/>
    <mergeCell ref="A8:B8"/>
    <mergeCell ref="B10:C10"/>
    <mergeCell ref="B11:C11"/>
    <mergeCell ref="B12:C12"/>
    <mergeCell ref="B13:C13"/>
    <mergeCell ref="B14:C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110" zoomScaleNormal="110" topLeftCell="A22" workbookViewId="0">
      <selection activeCell="J5" sqref="J5"/>
    </sheetView>
  </sheetViews>
  <sheetFormatPr defaultColWidth="9" defaultRowHeight="12" outlineLevelCol="7"/>
  <cols>
    <col min="1" max="1" width="6.13333333333333" style="23" customWidth="1"/>
    <col min="2" max="2" width="7.125" style="23" customWidth="1"/>
    <col min="3" max="3" width="21.6916666666667" style="23" customWidth="1"/>
    <col min="4" max="4" width="68.625" style="54" customWidth="1"/>
    <col min="5" max="5" width="5" style="23" customWidth="1"/>
    <col min="6" max="7" width="7.83333333333333" style="23" customWidth="1"/>
    <col min="8" max="8" width="7.04166666666667" style="23" customWidth="1"/>
    <col min="9" max="16384" width="9" style="2"/>
  </cols>
  <sheetData>
    <row r="1" ht="31.5" spans="1:8">
      <c r="A1" s="4" t="s">
        <v>16</v>
      </c>
      <c r="B1" s="4"/>
      <c r="C1" s="4"/>
      <c r="D1" s="55"/>
      <c r="E1" s="4"/>
      <c r="F1" s="4"/>
      <c r="G1" s="4"/>
      <c r="H1" s="4"/>
    </row>
    <row r="2" spans="1:8">
      <c r="A2" s="5" t="s">
        <v>17</v>
      </c>
      <c r="B2" s="5"/>
      <c r="F2" s="23" t="s">
        <v>18</v>
      </c>
    </row>
    <row r="3" spans="1:8">
      <c r="A3" s="6" t="s">
        <v>2</v>
      </c>
      <c r="B3" s="7" t="s">
        <v>19</v>
      </c>
      <c r="C3" s="7" t="s">
        <v>20</v>
      </c>
      <c r="D3" s="8" t="s">
        <v>21</v>
      </c>
      <c r="E3" s="9" t="s">
        <v>22</v>
      </c>
      <c r="F3" s="6" t="s">
        <v>23</v>
      </c>
      <c r="G3" s="7" t="s">
        <v>24</v>
      </c>
      <c r="H3" s="8" t="s">
        <v>25</v>
      </c>
    </row>
    <row r="4" ht="38" customHeight="1" spans="1:8">
      <c r="A4" s="10"/>
      <c r="B4" s="11" t="s">
        <v>26</v>
      </c>
      <c r="C4" s="11" t="s">
        <v>27</v>
      </c>
      <c r="D4" s="12"/>
      <c r="E4" s="7"/>
      <c r="F4" s="10"/>
      <c r="G4" s="11" t="s">
        <v>28</v>
      </c>
      <c r="H4" s="12"/>
    </row>
    <row r="5" ht="231" customHeight="1" spans="1:8">
      <c r="A5" s="9">
        <v>1</v>
      </c>
      <c r="B5" s="9" t="s">
        <v>29</v>
      </c>
      <c r="C5" s="9" t="s">
        <v>30</v>
      </c>
      <c r="D5" s="16" t="s">
        <v>31</v>
      </c>
      <c r="E5" s="9">
        <v>0</v>
      </c>
      <c r="F5" s="9">
        <v>1</v>
      </c>
      <c r="G5" s="9" t="s">
        <v>32</v>
      </c>
      <c r="H5" s="9">
        <f t="shared" ref="H5:H23" si="0">E5*F5</f>
        <v>0</v>
      </c>
    </row>
    <row r="6" ht="276" spans="1:8">
      <c r="A6" s="9">
        <v>2</v>
      </c>
      <c r="B6" s="17" t="s">
        <v>33</v>
      </c>
      <c r="C6" s="9" t="s">
        <v>34</v>
      </c>
      <c r="D6" s="15" t="s">
        <v>35</v>
      </c>
      <c r="E6" s="9">
        <v>0</v>
      </c>
      <c r="F6" s="9">
        <v>2</v>
      </c>
      <c r="G6" s="9" t="s">
        <v>36</v>
      </c>
      <c r="H6" s="9">
        <f t="shared" si="0"/>
        <v>0</v>
      </c>
    </row>
    <row r="7" ht="336" spans="1:8">
      <c r="A7" s="9">
        <v>3</v>
      </c>
      <c r="B7" s="17" t="s">
        <v>37</v>
      </c>
      <c r="C7" s="9" t="s">
        <v>38</v>
      </c>
      <c r="D7" s="16" t="s">
        <v>39</v>
      </c>
      <c r="E7" s="9">
        <v>0</v>
      </c>
      <c r="F7" s="9">
        <v>482</v>
      </c>
      <c r="G7" s="9" t="s">
        <v>40</v>
      </c>
      <c r="H7" s="9">
        <f t="shared" si="0"/>
        <v>0</v>
      </c>
    </row>
    <row r="8" ht="240" spans="1:8">
      <c r="A8" s="9">
        <v>4</v>
      </c>
      <c r="B8" s="17" t="s">
        <v>41</v>
      </c>
      <c r="C8" s="9" t="s">
        <v>42</v>
      </c>
      <c r="D8" s="24" t="s">
        <v>43</v>
      </c>
      <c r="E8" s="9">
        <v>0</v>
      </c>
      <c r="F8" s="9">
        <v>229</v>
      </c>
      <c r="G8" s="9" t="s">
        <v>40</v>
      </c>
      <c r="H8" s="9">
        <f t="shared" si="0"/>
        <v>0</v>
      </c>
    </row>
    <row r="9" s="2" customFormat="1" ht="240" spans="1:8">
      <c r="A9" s="9">
        <v>5</v>
      </c>
      <c r="B9" s="17" t="s">
        <v>41</v>
      </c>
      <c r="C9" s="9" t="s">
        <v>44</v>
      </c>
      <c r="D9" s="24" t="s">
        <v>45</v>
      </c>
      <c r="E9" s="9">
        <v>0</v>
      </c>
      <c r="F9" s="9">
        <v>12</v>
      </c>
      <c r="G9" s="9" t="s">
        <v>40</v>
      </c>
      <c r="H9" s="9">
        <f t="shared" si="0"/>
        <v>0</v>
      </c>
    </row>
    <row r="10" ht="168" spans="1:8">
      <c r="A10" s="9">
        <v>6</v>
      </c>
      <c r="B10" s="9" t="s">
        <v>46</v>
      </c>
      <c r="C10" s="9" t="s">
        <v>47</v>
      </c>
      <c r="D10" s="15" t="s">
        <v>48</v>
      </c>
      <c r="E10" s="9">
        <v>0</v>
      </c>
      <c r="F10" s="9">
        <v>482</v>
      </c>
      <c r="G10" s="9" t="s">
        <v>40</v>
      </c>
      <c r="H10" s="9">
        <f t="shared" si="0"/>
        <v>0</v>
      </c>
    </row>
    <row r="11" s="2" customFormat="1" ht="409.5" spans="1:8">
      <c r="A11" s="9">
        <v>7</v>
      </c>
      <c r="B11" s="9" t="s">
        <v>49</v>
      </c>
      <c r="C11" s="9" t="s">
        <v>50</v>
      </c>
      <c r="D11" s="25" t="s">
        <v>51</v>
      </c>
      <c r="E11" s="9">
        <v>0</v>
      </c>
      <c r="F11" s="9">
        <v>883</v>
      </c>
      <c r="G11" s="9" t="s">
        <v>32</v>
      </c>
      <c r="H11" s="9">
        <f t="shared" si="0"/>
        <v>0</v>
      </c>
    </row>
    <row r="12" ht="409.5" spans="1:8">
      <c r="A12" s="9">
        <v>8</v>
      </c>
      <c r="B12" s="9" t="s">
        <v>52</v>
      </c>
      <c r="C12" s="9" t="s">
        <v>53</v>
      </c>
      <c r="D12" s="16" t="s">
        <v>54</v>
      </c>
      <c r="E12" s="9">
        <v>0</v>
      </c>
      <c r="F12" s="9">
        <v>241</v>
      </c>
      <c r="G12" s="9" t="s">
        <v>40</v>
      </c>
      <c r="H12" s="9">
        <f t="shared" si="0"/>
        <v>0</v>
      </c>
    </row>
    <row r="13" ht="300" spans="1:8">
      <c r="A13" s="9">
        <v>9</v>
      </c>
      <c r="B13" s="9" t="s">
        <v>55</v>
      </c>
      <c r="C13" s="9" t="s">
        <v>56</v>
      </c>
      <c r="D13" s="15" t="s">
        <v>57</v>
      </c>
      <c r="E13" s="9">
        <v>0</v>
      </c>
      <c r="F13" s="9">
        <v>574</v>
      </c>
      <c r="G13" s="9" t="s">
        <v>36</v>
      </c>
      <c r="H13" s="9">
        <f t="shared" si="0"/>
        <v>0</v>
      </c>
    </row>
    <row r="14" ht="408" spans="1:8">
      <c r="A14" s="9">
        <v>10</v>
      </c>
      <c r="B14" s="9" t="s">
        <v>58</v>
      </c>
      <c r="C14" s="9" t="s">
        <v>59</v>
      </c>
      <c r="D14" s="15" t="s">
        <v>60</v>
      </c>
      <c r="E14" s="9">
        <v>0</v>
      </c>
      <c r="F14" s="9">
        <v>321</v>
      </c>
      <c r="G14" s="9" t="s">
        <v>32</v>
      </c>
      <c r="H14" s="9">
        <f t="shared" si="0"/>
        <v>0</v>
      </c>
    </row>
    <row r="15" ht="408" spans="1:8">
      <c r="A15" s="9">
        <v>11</v>
      </c>
      <c r="B15" s="9" t="s">
        <v>61</v>
      </c>
      <c r="C15" s="9" t="s">
        <v>62</v>
      </c>
      <c r="D15" s="18" t="s">
        <v>63</v>
      </c>
      <c r="E15" s="9">
        <v>0</v>
      </c>
      <c r="F15" s="9">
        <v>321</v>
      </c>
      <c r="G15" s="9" t="s">
        <v>64</v>
      </c>
      <c r="H15" s="9">
        <f t="shared" si="0"/>
        <v>0</v>
      </c>
    </row>
    <row r="16" ht="408" spans="1:8">
      <c r="A16" s="9">
        <v>12</v>
      </c>
      <c r="B16" s="9" t="s">
        <v>61</v>
      </c>
      <c r="C16" s="9" t="s">
        <v>65</v>
      </c>
      <c r="D16" s="15" t="s">
        <v>66</v>
      </c>
      <c r="E16" s="9">
        <v>0</v>
      </c>
      <c r="F16" s="9">
        <v>12</v>
      </c>
      <c r="G16" s="9" t="s">
        <v>64</v>
      </c>
      <c r="H16" s="9">
        <f t="shared" si="0"/>
        <v>0</v>
      </c>
    </row>
    <row r="17" s="2" customFormat="1" ht="300" spans="1:8">
      <c r="A17" s="9">
        <v>13</v>
      </c>
      <c r="B17" s="9" t="s">
        <v>67</v>
      </c>
      <c r="C17" s="9" t="s">
        <v>68</v>
      </c>
      <c r="D17" s="16" t="s">
        <v>69</v>
      </c>
      <c r="E17" s="9">
        <v>0</v>
      </c>
      <c r="F17" s="9">
        <v>30</v>
      </c>
      <c r="G17" s="9" t="s">
        <v>64</v>
      </c>
      <c r="H17" s="9">
        <f t="shared" si="0"/>
        <v>0</v>
      </c>
    </row>
    <row r="18" s="2" customFormat="1" ht="336" spans="1:8">
      <c r="A18" s="9">
        <v>14</v>
      </c>
      <c r="B18" s="17" t="s">
        <v>37</v>
      </c>
      <c r="C18" s="9" t="s">
        <v>70</v>
      </c>
      <c r="D18" s="16" t="s">
        <v>39</v>
      </c>
      <c r="E18" s="9">
        <v>0</v>
      </c>
      <c r="F18" s="9">
        <v>92</v>
      </c>
      <c r="G18" s="9" t="s">
        <v>40</v>
      </c>
      <c r="H18" s="9">
        <f t="shared" si="0"/>
        <v>0</v>
      </c>
    </row>
    <row r="19" s="2" customFormat="1" ht="240" spans="1:8">
      <c r="A19" s="9">
        <v>15</v>
      </c>
      <c r="B19" s="17" t="s">
        <v>41</v>
      </c>
      <c r="C19" s="9" t="s">
        <v>71</v>
      </c>
      <c r="D19" s="24" t="s">
        <v>43</v>
      </c>
      <c r="E19" s="9">
        <v>0</v>
      </c>
      <c r="F19" s="9">
        <v>92</v>
      </c>
      <c r="G19" s="9" t="s">
        <v>40</v>
      </c>
      <c r="H19" s="9">
        <f t="shared" si="0"/>
        <v>0</v>
      </c>
    </row>
    <row r="20" s="2" customFormat="1" ht="168" spans="1:8">
      <c r="A20" s="9">
        <v>16</v>
      </c>
      <c r="B20" s="9" t="s">
        <v>46</v>
      </c>
      <c r="C20" s="9" t="s">
        <v>72</v>
      </c>
      <c r="D20" s="15" t="s">
        <v>48</v>
      </c>
      <c r="E20" s="9">
        <v>0</v>
      </c>
      <c r="F20" s="9">
        <v>92</v>
      </c>
      <c r="G20" s="9" t="s">
        <v>40</v>
      </c>
      <c r="H20" s="9">
        <f t="shared" si="0"/>
        <v>0</v>
      </c>
    </row>
    <row r="21" s="2" customFormat="1" ht="409.5" spans="1:8">
      <c r="A21" s="9">
        <v>17</v>
      </c>
      <c r="B21" s="9" t="s">
        <v>52</v>
      </c>
      <c r="C21" s="9" t="s">
        <v>73</v>
      </c>
      <c r="D21" s="16" t="s">
        <v>74</v>
      </c>
      <c r="E21" s="9">
        <v>0</v>
      </c>
      <c r="F21" s="9">
        <v>92</v>
      </c>
      <c r="G21" s="9" t="s">
        <v>40</v>
      </c>
      <c r="H21" s="9">
        <f t="shared" si="0"/>
        <v>0</v>
      </c>
    </row>
    <row r="22" s="2" customFormat="1" ht="300" spans="1:8">
      <c r="A22" s="9">
        <v>18</v>
      </c>
      <c r="B22" s="9" t="s">
        <v>75</v>
      </c>
      <c r="C22" s="26" t="s">
        <v>76</v>
      </c>
      <c r="D22" s="18" t="s">
        <v>57</v>
      </c>
      <c r="E22" s="9">
        <v>0</v>
      </c>
      <c r="F22" s="9">
        <v>184</v>
      </c>
      <c r="G22" s="9" t="s">
        <v>36</v>
      </c>
      <c r="H22" s="9">
        <f t="shared" si="0"/>
        <v>0</v>
      </c>
    </row>
    <row r="23" s="2" customFormat="1" ht="192" spans="1:8">
      <c r="A23" s="9">
        <v>19</v>
      </c>
      <c r="B23" s="9" t="s">
        <v>77</v>
      </c>
      <c r="C23" s="9" t="s">
        <v>78</v>
      </c>
      <c r="D23" s="16" t="s">
        <v>79</v>
      </c>
      <c r="E23" s="9">
        <v>0</v>
      </c>
      <c r="F23" s="9">
        <v>92</v>
      </c>
      <c r="G23" s="9" t="s">
        <v>32</v>
      </c>
      <c r="H23" s="9">
        <f t="shared" si="0"/>
        <v>0</v>
      </c>
    </row>
    <row r="24" spans="1:8">
      <c r="A24" s="9" t="s">
        <v>80</v>
      </c>
      <c r="B24" s="9"/>
      <c r="C24" s="9"/>
      <c r="D24" s="9"/>
      <c r="E24" s="9"/>
      <c r="F24" s="9"/>
      <c r="G24" s="9"/>
      <c r="H24" s="9">
        <f>SUM(H5:H23)</f>
        <v>0</v>
      </c>
    </row>
  </sheetData>
  <autoFilter xmlns:etc="http://www.wps.cn/officeDocument/2017/etCustomData" ref="A4:H24" etc:filterBottomFollowUsedRange="0">
    <extLst/>
  </autoFilter>
  <mergeCells count="9">
    <mergeCell ref="A1:H1"/>
    <mergeCell ref="A2:B2"/>
    <mergeCell ref="C2:E2"/>
    <mergeCell ref="F2:H2"/>
    <mergeCell ref="A3:A4"/>
    <mergeCell ref="D3:D4"/>
    <mergeCell ref="E3:E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13" workbookViewId="0">
      <selection activeCell="D7" sqref="D7"/>
    </sheetView>
  </sheetViews>
  <sheetFormatPr defaultColWidth="9" defaultRowHeight="12"/>
  <cols>
    <col min="1" max="1" width="7.875" style="3" customWidth="1"/>
    <col min="2" max="2" width="7.125" style="3" customWidth="1"/>
    <col min="3" max="3" width="20.125" style="3" customWidth="1"/>
    <col min="4" max="4" width="68.375" style="1" customWidth="1"/>
    <col min="5" max="6" width="5.875" style="3" customWidth="1"/>
    <col min="7" max="7" width="7.375" style="3" customWidth="1"/>
    <col min="8" max="8" width="9.25" style="3" customWidth="1"/>
    <col min="9" max="9" width="5.875" style="1" customWidth="1"/>
    <col min="10" max="32" width="9" style="1"/>
    <col min="33" max="16384" width="8.375" style="1"/>
  </cols>
  <sheetData>
    <row r="1" ht="31.5" spans="1:9">
      <c r="A1" s="4" t="s">
        <v>16</v>
      </c>
      <c r="B1" s="4"/>
      <c r="C1" s="4"/>
      <c r="D1" s="4"/>
      <c r="E1" s="4"/>
      <c r="F1" s="4"/>
      <c r="G1" s="4"/>
      <c r="H1" s="4"/>
    </row>
    <row r="2" spans="1:9">
      <c r="A2" s="5" t="s">
        <v>81</v>
      </c>
      <c r="B2" s="5"/>
      <c r="D2" s="3"/>
      <c r="F2" s="3" t="s">
        <v>82</v>
      </c>
    </row>
    <row r="3" spans="1:9">
      <c r="A3" s="6" t="s">
        <v>2</v>
      </c>
      <c r="B3" s="7" t="s">
        <v>19</v>
      </c>
      <c r="C3" s="7" t="s">
        <v>20</v>
      </c>
      <c r="D3" s="8" t="s">
        <v>21</v>
      </c>
      <c r="E3" s="9" t="s">
        <v>22</v>
      </c>
      <c r="F3" s="6" t="s">
        <v>23</v>
      </c>
      <c r="G3" s="7" t="s">
        <v>24</v>
      </c>
      <c r="H3" s="8" t="s">
        <v>25</v>
      </c>
    </row>
    <row r="4" spans="1:9">
      <c r="A4" s="10"/>
      <c r="B4" s="11" t="s">
        <v>26</v>
      </c>
      <c r="C4" s="11" t="s">
        <v>27</v>
      </c>
      <c r="D4" s="12"/>
      <c r="E4" s="7"/>
      <c r="F4" s="10"/>
      <c r="G4" s="11" t="s">
        <v>28</v>
      </c>
      <c r="H4" s="12"/>
    </row>
    <row r="5" ht="180" spans="1:9">
      <c r="A5" s="9">
        <v>1</v>
      </c>
      <c r="B5" s="9" t="s">
        <v>83</v>
      </c>
      <c r="C5" s="22" t="s">
        <v>84</v>
      </c>
      <c r="D5" s="15" t="s">
        <v>85</v>
      </c>
      <c r="E5" s="9">
        <v>0</v>
      </c>
      <c r="F5" s="9">
        <v>213</v>
      </c>
      <c r="G5" s="9" t="s">
        <v>40</v>
      </c>
      <c r="H5" s="9">
        <f t="shared" ref="H5:H15" si="0">E5*F5</f>
        <v>0</v>
      </c>
      <c r="I5" s="20"/>
    </row>
    <row r="6" ht="168" spans="1:9">
      <c r="A6" s="9">
        <v>2</v>
      </c>
      <c r="B6" s="9" t="s">
        <v>86</v>
      </c>
      <c r="C6" s="9" t="s">
        <v>87</v>
      </c>
      <c r="D6" s="15" t="s">
        <v>88</v>
      </c>
      <c r="E6" s="9">
        <v>0</v>
      </c>
      <c r="F6" s="9">
        <v>852</v>
      </c>
      <c r="G6" s="9" t="s">
        <v>36</v>
      </c>
      <c r="H6" s="9">
        <f t="shared" si="0"/>
        <v>0</v>
      </c>
      <c r="I6" s="20"/>
    </row>
    <row r="7" s="1" customFormat="1" ht="372" spans="1:9">
      <c r="A7" s="9">
        <v>3</v>
      </c>
      <c r="B7" s="9" t="s">
        <v>89</v>
      </c>
      <c r="C7" s="19" t="s">
        <v>90</v>
      </c>
      <c r="D7" s="15" t="s">
        <v>91</v>
      </c>
      <c r="E7" s="9">
        <v>0</v>
      </c>
      <c r="F7" s="9">
        <v>6</v>
      </c>
      <c r="G7" s="9" t="s">
        <v>40</v>
      </c>
      <c r="H7" s="9">
        <f t="shared" si="0"/>
        <v>0</v>
      </c>
      <c r="I7" s="20"/>
    </row>
    <row r="8" s="1" customFormat="1" ht="276" spans="1:9">
      <c r="A8" s="9">
        <v>4</v>
      </c>
      <c r="B8" s="17" t="s">
        <v>33</v>
      </c>
      <c r="C8" s="9" t="s">
        <v>34</v>
      </c>
      <c r="D8" s="15" t="s">
        <v>35</v>
      </c>
      <c r="E8" s="9">
        <v>0</v>
      </c>
      <c r="F8" s="9">
        <v>8</v>
      </c>
      <c r="G8" s="9" t="s">
        <v>36</v>
      </c>
      <c r="H8" s="9">
        <f t="shared" si="0"/>
        <v>0</v>
      </c>
      <c r="I8" s="20"/>
    </row>
    <row r="9" s="1" customFormat="1" ht="288" spans="1:9">
      <c r="A9" s="9">
        <v>5</v>
      </c>
      <c r="B9" s="9" t="s">
        <v>92</v>
      </c>
      <c r="C9" s="22" t="s">
        <v>93</v>
      </c>
      <c r="D9" s="15" t="s">
        <v>94</v>
      </c>
      <c r="E9" s="9">
        <v>0</v>
      </c>
      <c r="F9" s="9">
        <v>1</v>
      </c>
      <c r="G9" s="9" t="s">
        <v>32</v>
      </c>
      <c r="H9" s="9">
        <f t="shared" si="0"/>
        <v>0</v>
      </c>
      <c r="I9" s="20"/>
    </row>
    <row r="10" s="1" customFormat="1" ht="192" spans="1:9">
      <c r="A10" s="9">
        <v>6</v>
      </c>
      <c r="B10" s="9" t="s">
        <v>95</v>
      </c>
      <c r="C10" s="9" t="s">
        <v>96</v>
      </c>
      <c r="D10" s="15" t="s">
        <v>97</v>
      </c>
      <c r="E10" s="9">
        <v>0</v>
      </c>
      <c r="F10" s="9">
        <v>5</v>
      </c>
      <c r="G10" s="9" t="s">
        <v>32</v>
      </c>
      <c r="H10" s="9">
        <f t="shared" si="0"/>
        <v>0</v>
      </c>
    </row>
    <row r="11" s="1" customFormat="1" ht="180" spans="1:9">
      <c r="A11" s="9">
        <v>7</v>
      </c>
      <c r="B11" s="9" t="s">
        <v>98</v>
      </c>
      <c r="C11" s="9" t="s">
        <v>99</v>
      </c>
      <c r="D11" s="15" t="s">
        <v>85</v>
      </c>
      <c r="E11" s="9">
        <v>0</v>
      </c>
      <c r="F11" s="9">
        <v>4</v>
      </c>
      <c r="G11" s="9" t="s">
        <v>40</v>
      </c>
      <c r="H11" s="9">
        <f t="shared" si="0"/>
        <v>0</v>
      </c>
    </row>
    <row r="12" ht="252" spans="1:9">
      <c r="A12" s="9">
        <v>8</v>
      </c>
      <c r="B12" s="9" t="s">
        <v>100</v>
      </c>
      <c r="C12" s="22" t="s">
        <v>101</v>
      </c>
      <c r="D12" s="15" t="s">
        <v>102</v>
      </c>
      <c r="E12" s="9">
        <v>0</v>
      </c>
      <c r="F12" s="9">
        <v>40</v>
      </c>
      <c r="G12" s="9" t="s">
        <v>103</v>
      </c>
      <c r="H12" s="9">
        <f t="shared" si="0"/>
        <v>0</v>
      </c>
    </row>
    <row r="13" ht="264" spans="1:9">
      <c r="A13" s="9">
        <v>9</v>
      </c>
      <c r="B13" s="9" t="s">
        <v>104</v>
      </c>
      <c r="C13" s="9" t="s">
        <v>105</v>
      </c>
      <c r="D13" s="15" t="s">
        <v>106</v>
      </c>
      <c r="E13" s="9">
        <v>0</v>
      </c>
      <c r="F13" s="9">
        <v>1</v>
      </c>
      <c r="G13" s="9" t="s">
        <v>40</v>
      </c>
      <c r="H13" s="9">
        <f t="shared" si="0"/>
        <v>0</v>
      </c>
      <c r="I13" s="53"/>
    </row>
    <row r="14" ht="264" spans="1:9">
      <c r="A14" s="9">
        <v>10</v>
      </c>
      <c r="B14" s="9" t="s">
        <v>107</v>
      </c>
      <c r="C14" s="9" t="s">
        <v>108</v>
      </c>
      <c r="D14" s="15" t="s">
        <v>106</v>
      </c>
      <c r="E14" s="9">
        <v>0</v>
      </c>
      <c r="F14" s="9">
        <v>1</v>
      </c>
      <c r="G14" s="9" t="s">
        <v>40</v>
      </c>
      <c r="H14" s="9">
        <f t="shared" si="0"/>
        <v>0</v>
      </c>
      <c r="I14" s="53"/>
    </row>
    <row r="15" ht="216" spans="1:9">
      <c r="A15" s="9">
        <v>11</v>
      </c>
      <c r="B15" s="9" t="s">
        <v>109</v>
      </c>
      <c r="C15" s="9" t="s">
        <v>110</v>
      </c>
      <c r="D15" s="15" t="s">
        <v>111</v>
      </c>
      <c r="E15" s="9">
        <v>0</v>
      </c>
      <c r="F15" s="9">
        <v>35</v>
      </c>
      <c r="G15" s="9" t="s">
        <v>36</v>
      </c>
      <c r="H15" s="9">
        <f t="shared" si="0"/>
        <v>0</v>
      </c>
    </row>
    <row r="16" spans="1:9">
      <c r="A16" s="9" t="s">
        <v>80</v>
      </c>
      <c r="B16" s="9"/>
      <c r="C16" s="9"/>
      <c r="D16" s="9"/>
      <c r="E16" s="9"/>
      <c r="F16" s="9"/>
      <c r="G16" s="9"/>
      <c r="H16" s="9">
        <f>SUM(H5:H15)</f>
        <v>0</v>
      </c>
    </row>
  </sheetData>
  <autoFilter xmlns:etc="http://www.wps.cn/officeDocument/2017/etCustomData" ref="A1:H16" etc:filterBottomFollowUsedRange="0">
    <extLst/>
  </autoFilter>
  <mergeCells count="10">
    <mergeCell ref="A1:H1"/>
    <mergeCell ref="A2:B2"/>
    <mergeCell ref="C2:E2"/>
    <mergeCell ref="F2:H2"/>
    <mergeCell ref="A3:A4"/>
    <mergeCell ref="D3:D4"/>
    <mergeCell ref="E3:E4"/>
    <mergeCell ref="F3:F4"/>
    <mergeCell ref="H3:H4"/>
    <mergeCell ref="I13:I1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zoomScale="115" zoomScaleNormal="115" topLeftCell="A39" workbookViewId="0">
      <selection activeCell="I45" sqref="I45"/>
    </sheetView>
  </sheetViews>
  <sheetFormatPr defaultColWidth="9" defaultRowHeight="13.5"/>
  <cols>
    <col min="2" max="2" width="12.8833333333333" customWidth="1"/>
    <col min="3" max="3" width="22" customWidth="1"/>
    <col min="4" max="4" width="23.75" customWidth="1"/>
    <col min="5" max="5" width="32.5" customWidth="1"/>
  </cols>
  <sheetData>
    <row r="1" ht="50" customHeight="1" spans="1:9">
      <c r="A1" s="30" t="s">
        <v>16</v>
      </c>
      <c r="B1" s="30"/>
      <c r="C1" s="30"/>
      <c r="D1" s="30"/>
      <c r="E1" s="30"/>
      <c r="F1" s="30"/>
      <c r="G1" s="30"/>
      <c r="H1" s="30"/>
      <c r="I1" s="30"/>
    </row>
    <row r="2" ht="50" customHeight="1" spans="1:9">
      <c r="A2" s="31" t="s">
        <v>112</v>
      </c>
      <c r="B2" s="31"/>
      <c r="C2" s="32"/>
      <c r="D2" s="32"/>
      <c r="E2" s="32"/>
      <c r="F2" s="32"/>
      <c r="G2" s="32" t="s">
        <v>113</v>
      </c>
      <c r="H2" s="32"/>
      <c r="I2" s="32"/>
    </row>
    <row r="3" ht="25" customHeight="1" spans="1:9">
      <c r="A3" s="33" t="s">
        <v>2</v>
      </c>
      <c r="B3" s="34" t="s">
        <v>19</v>
      </c>
      <c r="C3" s="34" t="s">
        <v>114</v>
      </c>
      <c r="D3" s="34" t="s">
        <v>115</v>
      </c>
      <c r="E3" s="35" t="s">
        <v>21</v>
      </c>
      <c r="F3" s="36" t="s">
        <v>22</v>
      </c>
      <c r="G3" s="33" t="s">
        <v>23</v>
      </c>
      <c r="H3" s="34" t="s">
        <v>24</v>
      </c>
      <c r="I3" s="35" t="s">
        <v>25</v>
      </c>
    </row>
    <row r="4" ht="25" customHeight="1" spans="1:9">
      <c r="A4" s="37"/>
      <c r="B4" s="38" t="s">
        <v>26</v>
      </c>
      <c r="C4" s="38" t="s">
        <v>116</v>
      </c>
      <c r="D4" s="38" t="s">
        <v>27</v>
      </c>
      <c r="E4" s="39"/>
      <c r="F4" s="34"/>
      <c r="G4" s="37"/>
      <c r="H4" s="38" t="s">
        <v>28</v>
      </c>
      <c r="I4" s="39"/>
    </row>
    <row r="5" ht="25" customHeight="1" spans="1:9">
      <c r="A5" s="40" t="s">
        <v>117</v>
      </c>
      <c r="B5" s="41"/>
      <c r="C5" s="41"/>
      <c r="D5" s="41"/>
      <c r="E5" s="41"/>
      <c r="F5" s="41"/>
      <c r="G5" s="41"/>
      <c r="H5" s="41"/>
      <c r="I5" s="42"/>
    </row>
    <row r="6" ht="50" customHeight="1" spans="1:9">
      <c r="A6" s="43">
        <v>1</v>
      </c>
      <c r="B6" s="43" t="s">
        <v>118</v>
      </c>
      <c r="C6" s="43" t="str">
        <f>_xlfn.DISPIMG("ID_AC25068866114C5D8D1121C0B31A60F9",1)</f>
        <v>=DISPIMG("ID_AC25068866114C5D8D1121C0B31A60F9",1)</v>
      </c>
      <c r="D6" s="44" t="s">
        <v>119</v>
      </c>
      <c r="E6" s="45" t="s">
        <v>120</v>
      </c>
      <c r="F6" s="43">
        <v>1857</v>
      </c>
      <c r="G6" s="43">
        <v>3</v>
      </c>
      <c r="H6" s="43" t="s">
        <v>32</v>
      </c>
      <c r="I6" s="43">
        <f t="shared" ref="I6:I43" si="0">G6*F6</f>
        <v>5571</v>
      </c>
    </row>
    <row r="7" ht="50" customHeight="1" spans="1:9">
      <c r="A7" s="43">
        <v>2</v>
      </c>
      <c r="B7" s="36" t="s">
        <v>121</v>
      </c>
      <c r="C7" s="36" t="str">
        <f>_xlfn.DISPIMG("ID_2B3E4DEB306842E2B281572617E5314D",1)</f>
        <v>=DISPIMG("ID_2B3E4DEB306842E2B281572617E5314D",1)</v>
      </c>
      <c r="D7" s="43" t="s">
        <v>122</v>
      </c>
      <c r="E7" s="46"/>
      <c r="F7" s="36">
        <v>1165</v>
      </c>
      <c r="G7" s="36">
        <v>8</v>
      </c>
      <c r="H7" s="43" t="s">
        <v>32</v>
      </c>
      <c r="I7" s="43">
        <f t="shared" si="0"/>
        <v>9320</v>
      </c>
    </row>
    <row r="8" ht="50" customHeight="1" spans="1:9">
      <c r="A8" s="43">
        <v>3</v>
      </c>
      <c r="B8" s="36" t="s">
        <v>123</v>
      </c>
      <c r="C8" s="47" t="str">
        <f>_xlfn.DISPIMG("ID_59797B08E9A948D29CCB341029FD9668",1)</f>
        <v>=DISPIMG("ID_59797B08E9A948D29CCB341029FD9668",1)</v>
      </c>
      <c r="D8" s="36" t="s">
        <v>124</v>
      </c>
      <c r="E8" s="48" t="s">
        <v>125</v>
      </c>
      <c r="F8" s="36">
        <v>726</v>
      </c>
      <c r="G8" s="36">
        <v>3</v>
      </c>
      <c r="H8" s="43" t="s">
        <v>32</v>
      </c>
      <c r="I8" s="43">
        <f t="shared" si="0"/>
        <v>2178</v>
      </c>
    </row>
    <row r="9" ht="50" customHeight="1" spans="1:9">
      <c r="A9" s="43">
        <v>4</v>
      </c>
      <c r="B9" s="36" t="s">
        <v>92</v>
      </c>
      <c r="C9" s="36" t="str">
        <f>_xlfn.DISPIMG("ID_D6E3A073A35E4DB2BD705171E41B26C7",1)</f>
        <v>=DISPIMG("ID_D6E3A073A35E4DB2BD705171E41B26C7",1)</v>
      </c>
      <c r="D9" s="36" t="s">
        <v>126</v>
      </c>
      <c r="E9" s="48" t="s">
        <v>125</v>
      </c>
      <c r="F9" s="36">
        <v>591</v>
      </c>
      <c r="G9" s="36">
        <v>8</v>
      </c>
      <c r="H9" s="43" t="s">
        <v>32</v>
      </c>
      <c r="I9" s="43">
        <f t="shared" si="0"/>
        <v>4728</v>
      </c>
    </row>
    <row r="10" ht="50" customHeight="1" spans="1:9">
      <c r="A10" s="43">
        <v>5</v>
      </c>
      <c r="B10" s="34" t="s">
        <v>127</v>
      </c>
      <c r="C10" s="34" t="str">
        <f>_xlfn.DISPIMG("ID_D5DAA77396DC4D56A5F1B5ECDCBF6D6D",1)</f>
        <v>=DISPIMG("ID_D5DAA77396DC4D56A5F1B5ECDCBF6D6D",1)</v>
      </c>
      <c r="D10" s="36" t="s">
        <v>128</v>
      </c>
      <c r="E10" s="49" t="s">
        <v>129</v>
      </c>
      <c r="F10" s="36">
        <v>1857</v>
      </c>
      <c r="G10" s="36">
        <v>1</v>
      </c>
      <c r="H10" s="43" t="s">
        <v>40</v>
      </c>
      <c r="I10" s="43">
        <f t="shared" si="0"/>
        <v>1857</v>
      </c>
    </row>
    <row r="11" ht="50" customHeight="1" spans="1:9">
      <c r="A11" s="43">
        <v>6</v>
      </c>
      <c r="B11" s="34" t="s">
        <v>127</v>
      </c>
      <c r="C11" s="34" t="str">
        <f>_xlfn.DISPIMG("ID_D5DAA77396DC4D56A5F1B5ECDCBF6D6D",1)</f>
        <v>=DISPIMG("ID_D5DAA77396DC4D56A5F1B5ECDCBF6D6D",1)</v>
      </c>
      <c r="D11" s="36" t="s">
        <v>130</v>
      </c>
      <c r="E11" s="50"/>
      <c r="F11" s="36">
        <v>1604</v>
      </c>
      <c r="G11" s="36">
        <v>3</v>
      </c>
      <c r="H11" s="43" t="s">
        <v>40</v>
      </c>
      <c r="I11" s="43">
        <f t="shared" si="0"/>
        <v>4812</v>
      </c>
    </row>
    <row r="12" customFormat="1" ht="50" customHeight="1" spans="1:9">
      <c r="A12" s="43">
        <v>7</v>
      </c>
      <c r="B12" s="36" t="s">
        <v>46</v>
      </c>
      <c r="C12" s="38" t="str">
        <f>_xlfn.DISPIMG("ID_FC0F70050FCE4179A3607C74A0497EB0",1)</f>
        <v>=DISPIMG("ID_FC0F70050FCE4179A3607C74A0497EB0",1)</v>
      </c>
      <c r="D12" s="36" t="s">
        <v>131</v>
      </c>
      <c r="E12" s="51" t="s">
        <v>132</v>
      </c>
      <c r="F12" s="36">
        <v>1182</v>
      </c>
      <c r="G12" s="36">
        <v>1</v>
      </c>
      <c r="H12" s="36" t="s">
        <v>40</v>
      </c>
      <c r="I12" s="43">
        <f t="shared" si="0"/>
        <v>1182</v>
      </c>
    </row>
    <row r="13" customFormat="1" ht="50" customHeight="1" spans="1:9">
      <c r="A13" s="43">
        <v>8</v>
      </c>
      <c r="B13" s="36" t="s">
        <v>46</v>
      </c>
      <c r="C13" s="38" t="str">
        <f>_xlfn.DISPIMG("ID_FC0F70050FCE4179A3607C74A0497EB0",1)</f>
        <v>=DISPIMG("ID_FC0F70050FCE4179A3607C74A0497EB0",1)</v>
      </c>
      <c r="D13" s="36" t="s">
        <v>133</v>
      </c>
      <c r="E13" s="50"/>
      <c r="F13" s="36">
        <v>928</v>
      </c>
      <c r="G13" s="36">
        <v>3</v>
      </c>
      <c r="H13" s="36" t="s">
        <v>40</v>
      </c>
      <c r="I13" s="43">
        <f t="shared" si="0"/>
        <v>2784</v>
      </c>
    </row>
    <row r="14" ht="50" customHeight="1" spans="1:9">
      <c r="A14" s="43">
        <v>9</v>
      </c>
      <c r="B14" s="36" t="s">
        <v>49</v>
      </c>
      <c r="C14" s="36" t="str">
        <f>_xlfn.DISPIMG("ID_11AC7E32AF4B4CD78DCFD46679AC8AEC",1)</f>
        <v>=DISPIMG("ID_11AC7E32AF4B4CD78DCFD46679AC8AEC",1)</v>
      </c>
      <c r="D14" s="36" t="s">
        <v>134</v>
      </c>
      <c r="E14" s="49" t="s">
        <v>135</v>
      </c>
      <c r="F14" s="36">
        <v>439</v>
      </c>
      <c r="G14" s="36">
        <v>8</v>
      </c>
      <c r="H14" s="43" t="s">
        <v>32</v>
      </c>
      <c r="I14" s="43">
        <f t="shared" si="0"/>
        <v>3512</v>
      </c>
    </row>
    <row r="15" ht="50" customHeight="1" spans="1:9">
      <c r="A15" s="43">
        <v>10</v>
      </c>
      <c r="B15" s="34" t="s">
        <v>61</v>
      </c>
      <c r="C15" s="34" t="str">
        <f>_xlfn.DISPIMG("ID_0A78F51963AA4F24B338C3DD5D4F9569",1)</f>
        <v>=DISPIMG("ID_0A78F51963AA4F24B338C3DD5D4F9569",1)</v>
      </c>
      <c r="D15" s="36" t="s">
        <v>136</v>
      </c>
      <c r="E15" s="49" t="s">
        <v>135</v>
      </c>
      <c r="F15" s="36">
        <v>4222</v>
      </c>
      <c r="G15" s="36">
        <v>3</v>
      </c>
      <c r="H15" s="43" t="s">
        <v>64</v>
      </c>
      <c r="I15" s="43">
        <f t="shared" si="0"/>
        <v>12666</v>
      </c>
    </row>
    <row r="16" ht="50" customHeight="1" spans="1:9">
      <c r="A16" s="43">
        <v>11</v>
      </c>
      <c r="B16" s="34" t="s">
        <v>61</v>
      </c>
      <c r="C16" s="34" t="str">
        <f>_xlfn.DISPIMG("ID_0A78F51963AA4F24B338C3DD5D4F9569",1)</f>
        <v>=DISPIMG("ID_0A78F51963AA4F24B338C3DD5D4F9569",1)</v>
      </c>
      <c r="D16" s="36" t="s">
        <v>137</v>
      </c>
      <c r="E16" s="50"/>
      <c r="F16" s="36">
        <v>3546</v>
      </c>
      <c r="G16" s="36">
        <v>1</v>
      </c>
      <c r="H16" s="43" t="s">
        <v>64</v>
      </c>
      <c r="I16" s="43">
        <f t="shared" si="0"/>
        <v>3546</v>
      </c>
    </row>
    <row r="17" ht="50" customHeight="1" spans="1:9">
      <c r="A17" s="43">
        <v>12</v>
      </c>
      <c r="B17" s="36" t="s">
        <v>52</v>
      </c>
      <c r="C17" s="52" t="str">
        <f>_xlfn.DISPIMG("ID_4FFD9EB1A01A4974AA5D3C74FFFDBD37",1)</f>
        <v>=DISPIMG("ID_4FFD9EB1A01A4974AA5D3C74FFFDBD37",1)</v>
      </c>
      <c r="D17" s="36" t="s">
        <v>138</v>
      </c>
      <c r="E17" s="48" t="s">
        <v>139</v>
      </c>
      <c r="F17" s="36">
        <v>2026</v>
      </c>
      <c r="G17" s="36">
        <v>4</v>
      </c>
      <c r="H17" s="36" t="s">
        <v>40</v>
      </c>
      <c r="I17" s="43">
        <f t="shared" si="0"/>
        <v>8104</v>
      </c>
    </row>
    <row r="18" ht="50" customHeight="1" spans="1:9">
      <c r="A18" s="43">
        <v>13</v>
      </c>
      <c r="B18" s="36" t="s">
        <v>55</v>
      </c>
      <c r="C18" s="36" t="str">
        <f>_xlfn.DISPIMG("ID_527E519FBDDD453AAC0F9B35325B4323",1)</f>
        <v>=DISPIMG("ID_527E519FBDDD453AAC0F9B35325B4323",1)</v>
      </c>
      <c r="D18" s="36" t="s">
        <v>140</v>
      </c>
      <c r="E18" s="48" t="s">
        <v>141</v>
      </c>
      <c r="F18" s="36">
        <v>608</v>
      </c>
      <c r="G18" s="36">
        <v>4</v>
      </c>
      <c r="H18" s="43" t="s">
        <v>36</v>
      </c>
      <c r="I18" s="43">
        <f t="shared" si="0"/>
        <v>2432</v>
      </c>
    </row>
    <row r="19" ht="50" customHeight="1" spans="1:9">
      <c r="A19" s="43">
        <v>14</v>
      </c>
      <c r="B19" s="36" t="s">
        <v>142</v>
      </c>
      <c r="C19" s="52" t="str">
        <f>_xlfn.DISPIMG("ID_65655AEF698E40C183CF40C6B063210E",1)</f>
        <v>=DISPIMG("ID_65655AEF698E40C183CF40C6B063210E",1)</v>
      </c>
      <c r="D19" s="36" t="s">
        <v>143</v>
      </c>
      <c r="E19" s="48" t="s">
        <v>139</v>
      </c>
      <c r="F19" s="36">
        <v>2026</v>
      </c>
      <c r="G19" s="36">
        <v>5</v>
      </c>
      <c r="H19" s="43" t="s">
        <v>64</v>
      </c>
      <c r="I19" s="43">
        <f t="shared" si="0"/>
        <v>10130</v>
      </c>
    </row>
    <row r="20" ht="50" customHeight="1" spans="1:9">
      <c r="A20" s="43">
        <v>15</v>
      </c>
      <c r="B20" s="36" t="s">
        <v>144</v>
      </c>
      <c r="C20" s="52" t="str">
        <f>_xlfn.DISPIMG("ID_67BD140BD9E8483991F130811058B356",1)</f>
        <v>=DISPIMG("ID_67BD140BD9E8483991F130811058B356",1)</v>
      </c>
      <c r="D20" s="36" t="s">
        <v>145</v>
      </c>
      <c r="E20" s="52" t="s">
        <v>146</v>
      </c>
      <c r="F20" s="36">
        <v>1435</v>
      </c>
      <c r="G20" s="36">
        <v>3</v>
      </c>
      <c r="H20" s="36" t="s">
        <v>32</v>
      </c>
      <c r="I20" s="43">
        <f t="shared" si="0"/>
        <v>4305</v>
      </c>
    </row>
    <row r="21" ht="50" customHeight="1" spans="1:9">
      <c r="A21" s="43">
        <v>16</v>
      </c>
      <c r="B21" s="36" t="s">
        <v>147</v>
      </c>
      <c r="C21" t="str">
        <f>_xlfn.DISPIMG("ID_D09ACCDA62E0450C93E7FFCF80FE5B71",1)</f>
        <v>=DISPIMG("ID_D09ACCDA62E0450C93E7FFCF80FE5B71",1)</v>
      </c>
      <c r="D21" s="36" t="s">
        <v>148</v>
      </c>
      <c r="E21" s="52" t="s">
        <v>149</v>
      </c>
      <c r="F21" s="36">
        <v>1013</v>
      </c>
      <c r="G21" s="36">
        <v>1</v>
      </c>
      <c r="H21" s="36" t="s">
        <v>32</v>
      </c>
      <c r="I21" s="43">
        <f t="shared" si="0"/>
        <v>1013</v>
      </c>
    </row>
    <row r="22" ht="50" customHeight="1" spans="1:9">
      <c r="A22" s="43">
        <v>17</v>
      </c>
      <c r="B22" s="36" t="s">
        <v>150</v>
      </c>
      <c r="C22" s="52" t="str">
        <f>_xlfn.DISPIMG("ID_2B42BDE0E0A746F0ACE22B4B41D94672",1)</f>
        <v>=DISPIMG("ID_2B42BDE0E0A746F0ACE22B4B41D94672",1)</v>
      </c>
      <c r="D22" s="36" t="s">
        <v>151</v>
      </c>
      <c r="E22" s="52" t="s">
        <v>152</v>
      </c>
      <c r="F22" s="36">
        <v>1520</v>
      </c>
      <c r="G22" s="36">
        <v>1</v>
      </c>
      <c r="H22" s="36" t="s">
        <v>32</v>
      </c>
      <c r="I22" s="43">
        <f t="shared" si="0"/>
        <v>1520</v>
      </c>
    </row>
    <row r="23" customFormat="1" ht="25" customHeight="1" spans="1:9">
      <c r="A23" s="40" t="s">
        <v>153</v>
      </c>
      <c r="B23" s="41"/>
      <c r="C23" s="41"/>
      <c r="D23" s="41"/>
      <c r="E23" s="41"/>
      <c r="F23" s="41"/>
      <c r="G23" s="41"/>
      <c r="H23" s="41"/>
      <c r="I23" s="43">
        <f t="shared" si="0"/>
        <v>0</v>
      </c>
    </row>
    <row r="24" ht="50" customHeight="1" spans="1:9">
      <c r="A24" s="43">
        <v>1</v>
      </c>
      <c r="B24" s="43" t="s">
        <v>118</v>
      </c>
      <c r="C24" s="43" t="str">
        <f>_xlfn.DISPIMG("ID_AC25068866114C5D8D1121C0B31A60F9",1)</f>
        <v>=DISPIMG("ID_AC25068866114C5D8D1121C0B31A60F9",1)</v>
      </c>
      <c r="D24" s="44" t="s">
        <v>119</v>
      </c>
      <c r="E24" s="51" t="s">
        <v>120</v>
      </c>
      <c r="F24" s="43">
        <v>1857</v>
      </c>
      <c r="G24" s="43">
        <v>4</v>
      </c>
      <c r="H24" s="43" t="s">
        <v>32</v>
      </c>
      <c r="I24" s="43">
        <f t="shared" si="0"/>
        <v>7428</v>
      </c>
    </row>
    <row r="25" ht="50" customHeight="1" spans="1:9">
      <c r="A25" s="43">
        <v>2</v>
      </c>
      <c r="B25" s="36" t="s">
        <v>121</v>
      </c>
      <c r="C25" s="36" t="str">
        <f>_xlfn.DISPIMG("ID_2B3E4DEB306842E2B281572617E5314D",1)</f>
        <v>=DISPIMG("ID_2B3E4DEB306842E2B281572617E5314D",1)</v>
      </c>
      <c r="D25" s="43" t="s">
        <v>122</v>
      </c>
      <c r="E25" s="50"/>
      <c r="F25" s="36">
        <v>1165</v>
      </c>
      <c r="G25" s="36">
        <v>10</v>
      </c>
      <c r="H25" s="43" t="s">
        <v>32</v>
      </c>
      <c r="I25" s="43">
        <f t="shared" si="0"/>
        <v>11650</v>
      </c>
    </row>
    <row r="26" ht="50" customHeight="1" spans="1:9">
      <c r="A26" s="43">
        <v>3</v>
      </c>
      <c r="B26" s="36" t="s">
        <v>123</v>
      </c>
      <c r="C26" t="str">
        <f>_xlfn.DISPIMG("ID_59797B08E9A948D29CCB341029FD9668",1)</f>
        <v>=DISPIMG("ID_59797B08E9A948D29CCB341029FD9668",1)</v>
      </c>
      <c r="D26" s="36" t="s">
        <v>124</v>
      </c>
      <c r="E26" s="48" t="s">
        <v>125</v>
      </c>
      <c r="F26" s="36">
        <v>726</v>
      </c>
      <c r="G26" s="36">
        <v>4</v>
      </c>
      <c r="H26" s="43" t="s">
        <v>32</v>
      </c>
      <c r="I26" s="43">
        <f t="shared" si="0"/>
        <v>2904</v>
      </c>
    </row>
    <row r="27" ht="50" customHeight="1" spans="1:9">
      <c r="A27" s="43">
        <v>4</v>
      </c>
      <c r="B27" s="36" t="s">
        <v>92</v>
      </c>
      <c r="C27" s="36" t="str">
        <f>_xlfn.DISPIMG("ID_D6E3A073A35E4DB2BD705171E41B26C7",1)</f>
        <v>=DISPIMG("ID_D6E3A073A35E4DB2BD705171E41B26C7",1)</v>
      </c>
      <c r="D27" s="36" t="s">
        <v>126</v>
      </c>
      <c r="E27" s="48" t="s">
        <v>125</v>
      </c>
      <c r="F27" s="36">
        <v>591</v>
      </c>
      <c r="G27" s="36">
        <v>10</v>
      </c>
      <c r="H27" s="43" t="s">
        <v>32</v>
      </c>
      <c r="I27" s="43">
        <f t="shared" si="0"/>
        <v>5910</v>
      </c>
    </row>
    <row r="28" ht="50" customHeight="1" spans="1:9">
      <c r="A28" s="43">
        <v>5</v>
      </c>
      <c r="B28" s="34" t="s">
        <v>127</v>
      </c>
      <c r="C28" s="34" t="str">
        <f>_xlfn.DISPIMG("ID_D5DAA77396DC4D56A5F1B5ECDCBF6D6D",1)</f>
        <v>=DISPIMG("ID_D5DAA77396DC4D56A5F1B5ECDCBF6D6D",1)</v>
      </c>
      <c r="D28" s="36" t="s">
        <v>128</v>
      </c>
      <c r="E28" s="49" t="s">
        <v>129</v>
      </c>
      <c r="F28" s="36">
        <v>1857</v>
      </c>
      <c r="G28" s="36">
        <v>2</v>
      </c>
      <c r="H28" s="43" t="s">
        <v>40</v>
      </c>
      <c r="I28" s="43">
        <f t="shared" si="0"/>
        <v>3714</v>
      </c>
    </row>
    <row r="29" customFormat="1" ht="50" customHeight="1" spans="1:9">
      <c r="A29" s="43">
        <v>6</v>
      </c>
      <c r="B29" s="34" t="s">
        <v>127</v>
      </c>
      <c r="C29" s="34" t="str">
        <f>_xlfn.DISPIMG("ID_D5DAA77396DC4D56A5F1B5ECDCBF6D6D",1)</f>
        <v>=DISPIMG("ID_D5DAA77396DC4D56A5F1B5ECDCBF6D6D",1)</v>
      </c>
      <c r="D29" s="36" t="s">
        <v>130</v>
      </c>
      <c r="E29" s="50"/>
      <c r="F29" s="36">
        <v>1604</v>
      </c>
      <c r="G29" s="36">
        <v>2</v>
      </c>
      <c r="H29" s="43" t="s">
        <v>40</v>
      </c>
      <c r="I29" s="43">
        <f t="shared" si="0"/>
        <v>3208</v>
      </c>
    </row>
    <row r="30" customFormat="1" ht="50" customHeight="1" spans="1:9">
      <c r="A30" s="43">
        <v>7</v>
      </c>
      <c r="B30" s="36" t="s">
        <v>46</v>
      </c>
      <c r="C30" s="38" t="str">
        <f>_xlfn.DISPIMG("ID_FC0F70050FCE4179A3607C74A0497EB0",1)</f>
        <v>=DISPIMG("ID_FC0F70050FCE4179A3607C74A0497EB0",1)</v>
      </c>
      <c r="D30" s="36" t="s">
        <v>131</v>
      </c>
      <c r="E30" s="51" t="s">
        <v>132</v>
      </c>
      <c r="F30" s="36">
        <v>1182</v>
      </c>
      <c r="G30" s="36">
        <v>2</v>
      </c>
      <c r="H30" s="36" t="s">
        <v>40</v>
      </c>
      <c r="I30" s="43">
        <f t="shared" si="0"/>
        <v>2364</v>
      </c>
    </row>
    <row r="31" customFormat="1" ht="50" customHeight="1" spans="1:9">
      <c r="A31" s="43">
        <v>8</v>
      </c>
      <c r="B31" s="36" t="s">
        <v>46</v>
      </c>
      <c r="C31" s="38" t="str">
        <f>_xlfn.DISPIMG("ID_FC0F70050FCE4179A3607C74A0497EB0",1)</f>
        <v>=DISPIMG("ID_FC0F70050FCE4179A3607C74A0497EB0",1)</v>
      </c>
      <c r="D31" s="36" t="s">
        <v>133</v>
      </c>
      <c r="E31" s="50"/>
      <c r="F31" s="36">
        <v>928</v>
      </c>
      <c r="G31" s="36">
        <v>2</v>
      </c>
      <c r="H31" s="36" t="s">
        <v>40</v>
      </c>
      <c r="I31" s="43">
        <f t="shared" si="0"/>
        <v>1856</v>
      </c>
    </row>
    <row r="32" customFormat="1" ht="50" customHeight="1" spans="1:9">
      <c r="A32" s="43">
        <v>9</v>
      </c>
      <c r="B32" s="36" t="s">
        <v>49</v>
      </c>
      <c r="C32" s="36" t="str">
        <f>_xlfn.DISPIMG("ID_11AC7E32AF4B4CD78DCFD46679AC8AEC",1)</f>
        <v>=DISPIMG("ID_11AC7E32AF4B4CD78DCFD46679AC8AEC",1)</v>
      </c>
      <c r="D32" s="36" t="s">
        <v>134</v>
      </c>
      <c r="E32" s="49" t="s">
        <v>135</v>
      </c>
      <c r="F32" s="36">
        <v>439</v>
      </c>
      <c r="G32" s="36">
        <v>8</v>
      </c>
      <c r="H32" s="43" t="s">
        <v>32</v>
      </c>
      <c r="I32" s="43">
        <f t="shared" si="0"/>
        <v>3512</v>
      </c>
    </row>
    <row r="33" customFormat="1" ht="50" customHeight="1" spans="1:9">
      <c r="A33" s="43">
        <v>10</v>
      </c>
      <c r="B33" s="34" t="s">
        <v>61</v>
      </c>
      <c r="C33" s="34" t="str">
        <f t="shared" ref="C33:C35" si="1">_xlfn.DISPIMG("ID_0A78F51963AA4F24B338C3DD5D4F9569",1)</f>
        <v>=DISPIMG("ID_0A78F51963AA4F24B338C3DD5D4F9569",1)</v>
      </c>
      <c r="D33" s="36" t="s">
        <v>136</v>
      </c>
      <c r="E33" s="49" t="s">
        <v>135</v>
      </c>
      <c r="F33" s="36">
        <v>4222</v>
      </c>
      <c r="G33" s="36">
        <v>2</v>
      </c>
      <c r="H33" s="43" t="s">
        <v>64</v>
      </c>
      <c r="I33" s="43">
        <f t="shared" si="0"/>
        <v>8444</v>
      </c>
    </row>
    <row r="34" customFormat="1" ht="50" customHeight="1" spans="1:9">
      <c r="A34" s="43">
        <v>11</v>
      </c>
      <c r="B34" s="34" t="s">
        <v>61</v>
      </c>
      <c r="C34" s="34" t="str">
        <f t="shared" si="1"/>
        <v>=DISPIMG("ID_0A78F51963AA4F24B338C3DD5D4F9569",1)</v>
      </c>
      <c r="D34" s="36" t="s">
        <v>154</v>
      </c>
      <c r="E34" s="51"/>
      <c r="F34" s="36">
        <v>4898</v>
      </c>
      <c r="G34" s="36">
        <v>1</v>
      </c>
      <c r="H34" s="43" t="s">
        <v>64</v>
      </c>
      <c r="I34" s="43">
        <f t="shared" si="0"/>
        <v>4898</v>
      </c>
    </row>
    <row r="35" customFormat="1" ht="50" customHeight="1" spans="1:9">
      <c r="A35" s="43">
        <v>12</v>
      </c>
      <c r="B35" s="34" t="s">
        <v>61</v>
      </c>
      <c r="C35" s="34" t="str">
        <f t="shared" si="1"/>
        <v>=DISPIMG("ID_0A78F51963AA4F24B338C3DD5D4F9569",1)</v>
      </c>
      <c r="D35" s="36" t="s">
        <v>155</v>
      </c>
      <c r="E35" s="50"/>
      <c r="F35" s="36">
        <v>3884</v>
      </c>
      <c r="G35" s="36">
        <v>1</v>
      </c>
      <c r="H35" s="43" t="s">
        <v>64</v>
      </c>
      <c r="I35" s="43">
        <f t="shared" si="0"/>
        <v>3884</v>
      </c>
    </row>
    <row r="36" ht="50" customHeight="1" spans="1:9">
      <c r="A36" s="43">
        <v>13</v>
      </c>
      <c r="B36" s="36" t="s">
        <v>52</v>
      </c>
      <c r="C36" s="52" t="str">
        <f>_xlfn.DISPIMG("ID_4FFD9EB1A01A4974AA5D3C74FFFDBD37",1)</f>
        <v>=DISPIMG("ID_4FFD9EB1A01A4974AA5D3C74FFFDBD37",1)</v>
      </c>
      <c r="D36" s="36" t="s">
        <v>138</v>
      </c>
      <c r="E36" s="48" t="s">
        <v>139</v>
      </c>
      <c r="F36" s="36">
        <v>2026</v>
      </c>
      <c r="G36" s="36">
        <v>1</v>
      </c>
      <c r="H36" s="36" t="s">
        <v>40</v>
      </c>
      <c r="I36" s="43">
        <f t="shared" si="0"/>
        <v>2026</v>
      </c>
    </row>
    <row r="37" ht="50" customHeight="1" spans="1:9">
      <c r="A37" s="43">
        <v>14</v>
      </c>
      <c r="B37" s="36" t="s">
        <v>55</v>
      </c>
      <c r="C37" s="36" t="str">
        <f>_xlfn.DISPIMG("ID_527E519FBDDD453AAC0F9B35325B4323",1)</f>
        <v>=DISPIMG("ID_527E519FBDDD453AAC0F9B35325B4323",1)</v>
      </c>
      <c r="D37" s="36" t="s">
        <v>140</v>
      </c>
      <c r="E37" s="48" t="s">
        <v>141</v>
      </c>
      <c r="F37" s="36">
        <v>608</v>
      </c>
      <c r="G37" s="36">
        <v>1</v>
      </c>
      <c r="H37" s="43" t="s">
        <v>36</v>
      </c>
      <c r="I37" s="43">
        <f t="shared" si="0"/>
        <v>608</v>
      </c>
    </row>
    <row r="38" customFormat="1" ht="50" customHeight="1" spans="1:9">
      <c r="A38" s="43">
        <v>15</v>
      </c>
      <c r="B38" s="36" t="s">
        <v>142</v>
      </c>
      <c r="C38" s="52" t="str">
        <f>_xlfn.DISPIMG("ID_65655AEF698E40C183CF40C6B063210E",1)</f>
        <v>=DISPIMG("ID_65655AEF698E40C183CF40C6B063210E",1)</v>
      </c>
      <c r="D38" s="36" t="s">
        <v>143</v>
      </c>
      <c r="E38" s="48" t="s">
        <v>139</v>
      </c>
      <c r="F38" s="36">
        <v>2026</v>
      </c>
      <c r="G38" s="36">
        <v>2</v>
      </c>
      <c r="H38" s="43" t="s">
        <v>64</v>
      </c>
      <c r="I38" s="43">
        <f t="shared" si="0"/>
        <v>4052</v>
      </c>
    </row>
    <row r="39" customFormat="1" ht="50" customHeight="1" spans="1:9">
      <c r="A39" s="43">
        <v>16</v>
      </c>
      <c r="B39" s="36" t="s">
        <v>144</v>
      </c>
      <c r="C39" s="52" t="str">
        <f>_xlfn.DISPIMG("ID_67BD140BD9E8483991F130811058B356",1)</f>
        <v>=DISPIMG("ID_67BD140BD9E8483991F130811058B356",1)</v>
      </c>
      <c r="D39" s="36" t="s">
        <v>145</v>
      </c>
      <c r="E39" s="52" t="s">
        <v>146</v>
      </c>
      <c r="F39" s="36">
        <v>1435</v>
      </c>
      <c r="G39" s="36">
        <v>7</v>
      </c>
      <c r="H39" s="36" t="s">
        <v>32</v>
      </c>
      <c r="I39" s="43">
        <f t="shared" si="0"/>
        <v>10045</v>
      </c>
    </row>
    <row r="40" ht="50" customHeight="1" spans="1:9">
      <c r="A40" s="43">
        <v>17</v>
      </c>
      <c r="B40" s="36" t="s">
        <v>147</v>
      </c>
      <c r="C40" t="str">
        <f>_xlfn.DISPIMG("ID_D09ACCDA62E0450C93E7FFCF80FE5B71",1)</f>
        <v>=DISPIMG("ID_D09ACCDA62E0450C93E7FFCF80FE5B71",1)</v>
      </c>
      <c r="D40" s="36" t="s">
        <v>148</v>
      </c>
      <c r="E40" s="52" t="s">
        <v>149</v>
      </c>
      <c r="F40" s="36">
        <v>1013</v>
      </c>
      <c r="G40" s="36">
        <v>1</v>
      </c>
      <c r="H40" s="36" t="s">
        <v>32</v>
      </c>
      <c r="I40" s="43">
        <f t="shared" si="0"/>
        <v>1013</v>
      </c>
    </row>
    <row r="41" ht="50" customHeight="1" spans="1:9">
      <c r="A41" s="43">
        <v>18</v>
      </c>
      <c r="B41" s="36" t="s">
        <v>150</v>
      </c>
      <c r="C41" s="52" t="str">
        <f>_xlfn.DISPIMG("ID_2B42BDE0E0A746F0ACE22B4B41D94672",1)</f>
        <v>=DISPIMG("ID_2B42BDE0E0A746F0ACE22B4B41D94672",1)</v>
      </c>
      <c r="D41" s="36" t="s">
        <v>151</v>
      </c>
      <c r="E41" s="52" t="s">
        <v>152</v>
      </c>
      <c r="F41" s="36">
        <v>1604</v>
      </c>
      <c r="G41" s="36">
        <v>1</v>
      </c>
      <c r="H41" s="36" t="s">
        <v>32</v>
      </c>
      <c r="I41" s="43">
        <f t="shared" si="0"/>
        <v>1604</v>
      </c>
    </row>
    <row r="42" customFormat="1" ht="50" customHeight="1" spans="1:9">
      <c r="A42" s="43">
        <v>19</v>
      </c>
      <c r="B42" s="36" t="s">
        <v>75</v>
      </c>
      <c r="C42" s="52" t="str">
        <f>_xlfn.DISPIMG("ID_44D2AC59A67B4F978DFBB116CE9CB59F",1)</f>
        <v>=DISPIMG("ID_44D2AC59A67B4F978DFBB116CE9CB59F",1)</v>
      </c>
      <c r="D42" s="36" t="s">
        <v>156</v>
      </c>
      <c r="E42" s="52" t="s">
        <v>157</v>
      </c>
      <c r="F42" s="36">
        <v>641</v>
      </c>
      <c r="G42" s="36">
        <v>5</v>
      </c>
      <c r="H42" s="36" t="s">
        <v>36</v>
      </c>
      <c r="I42" s="43">
        <f t="shared" si="0"/>
        <v>3205</v>
      </c>
    </row>
    <row r="43" customFormat="1" ht="50" customHeight="1" spans="1:9">
      <c r="A43" s="43">
        <v>20</v>
      </c>
      <c r="B43" s="36" t="s">
        <v>158</v>
      </c>
      <c r="C43" s="52" t="str">
        <f>_xlfn.DISPIMG("ID_C0B86BA869014DE69FA12F2E9C711A05",1)</f>
        <v>=DISPIMG("ID_C0B86BA869014DE69FA12F2E9C711A05",1)</v>
      </c>
      <c r="D43" s="36" t="s">
        <v>159</v>
      </c>
      <c r="E43" s="52" t="s">
        <v>160</v>
      </c>
      <c r="F43" s="36">
        <v>844</v>
      </c>
      <c r="G43" s="36">
        <v>3</v>
      </c>
      <c r="H43" s="36" t="s">
        <v>32</v>
      </c>
      <c r="I43" s="43">
        <f t="shared" si="0"/>
        <v>2532</v>
      </c>
    </row>
    <row r="44" ht="63" customHeight="1" spans="1:9">
      <c r="I44" s="47">
        <f>SUM(I6:I43)</f>
        <v>164517</v>
      </c>
    </row>
    <row r="45" ht="54" customHeight="1"/>
  </sheetData>
  <mergeCells count="10">
    <mergeCell ref="A1:I1"/>
    <mergeCell ref="A2:B2"/>
    <mergeCell ref="C2:F2"/>
    <mergeCell ref="G2:I2"/>
    <mergeCell ref="A3:A4"/>
    <mergeCell ref="E3:E4"/>
    <mergeCell ref="E6:E7"/>
    <mergeCell ref="F3:F4"/>
    <mergeCell ref="G3:G4"/>
    <mergeCell ref="I3:I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zoomScale="110" zoomScaleNormal="110" topLeftCell="A29" workbookViewId="0">
      <selection activeCell="I3" sqref="I3"/>
    </sheetView>
  </sheetViews>
  <sheetFormatPr defaultColWidth="9" defaultRowHeight="12"/>
  <cols>
    <col min="1" max="1" width="6.475" style="23" customWidth="1"/>
    <col min="2" max="2" width="11.9333333333333" style="23" customWidth="1"/>
    <col min="3" max="3" width="20.125" style="23" customWidth="1"/>
    <col min="4" max="4" width="67.95" style="2" customWidth="1"/>
    <col min="5" max="5" width="6.25" style="23" customWidth="1"/>
    <col min="6" max="6" width="6.35833333333333" style="23" customWidth="1"/>
    <col min="7" max="7" width="5.9" style="23" customWidth="1"/>
    <col min="8" max="8" width="11.7" style="23" customWidth="1"/>
    <col min="9" max="9" width="24.3833333333333" style="2" customWidth="1"/>
    <col min="10" max="16384" width="9" style="2"/>
  </cols>
  <sheetData>
    <row r="1" ht="50" customHeight="1" spans="1:8">
      <c r="A1" s="4" t="s">
        <v>16</v>
      </c>
      <c r="B1" s="4"/>
      <c r="C1" s="4"/>
      <c r="D1" s="4"/>
      <c r="E1" s="4"/>
      <c r="F1" s="4"/>
      <c r="G1" s="4"/>
      <c r="H1" s="4"/>
    </row>
    <row r="2" ht="55" customHeight="1" spans="1:8">
      <c r="A2" s="5" t="s">
        <v>161</v>
      </c>
      <c r="B2" s="5"/>
      <c r="D2" s="23"/>
      <c r="F2" s="23" t="s">
        <v>18</v>
      </c>
    </row>
    <row r="3" ht="25" customHeight="1" spans="1:8">
      <c r="A3" s="6" t="s">
        <v>2</v>
      </c>
      <c r="B3" s="7" t="s">
        <v>19</v>
      </c>
      <c r="C3" s="7" t="s">
        <v>20</v>
      </c>
      <c r="D3" s="8" t="s">
        <v>21</v>
      </c>
      <c r="E3" s="9" t="s">
        <v>22</v>
      </c>
      <c r="F3" s="6" t="s">
        <v>23</v>
      </c>
      <c r="G3" s="7" t="s">
        <v>24</v>
      </c>
      <c r="H3" s="8" t="s">
        <v>25</v>
      </c>
    </row>
    <row r="4" ht="25" customHeight="1" spans="1:8">
      <c r="A4" s="10"/>
      <c r="B4" s="11" t="s">
        <v>26</v>
      </c>
      <c r="C4" s="11" t="s">
        <v>27</v>
      </c>
      <c r="D4" s="12"/>
      <c r="E4" s="7"/>
      <c r="F4" s="10"/>
      <c r="G4" s="11" t="s">
        <v>28</v>
      </c>
      <c r="H4" s="12"/>
    </row>
    <row r="5" s="2" customFormat="1" ht="248" customHeight="1" spans="1:8">
      <c r="A5" s="9">
        <v>1</v>
      </c>
      <c r="B5" s="9" t="s">
        <v>29</v>
      </c>
      <c r="C5" s="9" t="s">
        <v>30</v>
      </c>
      <c r="D5" s="16" t="s">
        <v>31</v>
      </c>
      <c r="E5" s="9">
        <v>0</v>
      </c>
      <c r="F5" s="9">
        <v>1</v>
      </c>
      <c r="G5" s="9" t="s">
        <v>32</v>
      </c>
      <c r="H5" s="9">
        <f t="shared" ref="H5:H30" si="0">E5*F5</f>
        <v>0</v>
      </c>
    </row>
    <row r="6" s="2" customFormat="1" ht="239" customHeight="1" spans="1:8">
      <c r="A6" s="9">
        <v>2</v>
      </c>
      <c r="B6" s="17" t="s">
        <v>33</v>
      </c>
      <c r="C6" s="9" t="s">
        <v>34</v>
      </c>
      <c r="D6" s="15" t="s">
        <v>35</v>
      </c>
      <c r="E6" s="9">
        <v>0</v>
      </c>
      <c r="F6" s="9">
        <v>7</v>
      </c>
      <c r="G6" s="9" t="s">
        <v>36</v>
      </c>
      <c r="H6" s="9">
        <f t="shared" si="0"/>
        <v>0</v>
      </c>
    </row>
    <row r="7" s="2" customFormat="1" ht="262" customHeight="1" spans="1:8">
      <c r="A7" s="9">
        <v>3</v>
      </c>
      <c r="B7" s="9" t="s">
        <v>89</v>
      </c>
      <c r="C7" s="19" t="s">
        <v>90</v>
      </c>
      <c r="D7" s="15" t="s">
        <v>162</v>
      </c>
      <c r="E7" s="9">
        <v>0</v>
      </c>
      <c r="F7" s="9">
        <v>5</v>
      </c>
      <c r="G7" s="9" t="s">
        <v>40</v>
      </c>
      <c r="H7" s="9">
        <f t="shared" si="0"/>
        <v>0</v>
      </c>
    </row>
    <row r="8" s="2" customFormat="1" ht="204" customHeight="1" spans="1:8">
      <c r="A8" s="9">
        <v>4</v>
      </c>
      <c r="B8" s="9" t="s">
        <v>95</v>
      </c>
      <c r="C8" s="9" t="s">
        <v>96</v>
      </c>
      <c r="D8" s="15" t="s">
        <v>97</v>
      </c>
      <c r="E8" s="9">
        <v>0</v>
      </c>
      <c r="F8" s="9">
        <v>5</v>
      </c>
      <c r="G8" s="9" t="s">
        <v>32</v>
      </c>
      <c r="H8" s="9">
        <f t="shared" si="0"/>
        <v>0</v>
      </c>
    </row>
    <row r="9" ht="180" customHeight="1" spans="1:8">
      <c r="A9" s="9">
        <v>5</v>
      </c>
      <c r="B9" s="9" t="s">
        <v>118</v>
      </c>
      <c r="C9" s="21" t="s">
        <v>163</v>
      </c>
      <c r="D9" s="15" t="s">
        <v>164</v>
      </c>
      <c r="E9" s="9">
        <v>0</v>
      </c>
      <c r="F9" s="9">
        <v>4</v>
      </c>
      <c r="G9" s="9" t="s">
        <v>32</v>
      </c>
      <c r="H9" s="9">
        <f t="shared" si="0"/>
        <v>0</v>
      </c>
    </row>
    <row r="10" ht="180" customHeight="1" spans="1:8">
      <c r="A10" s="9">
        <v>6</v>
      </c>
      <c r="B10" s="9" t="s">
        <v>121</v>
      </c>
      <c r="C10" s="9" t="s">
        <v>165</v>
      </c>
      <c r="D10" s="15" t="s">
        <v>164</v>
      </c>
      <c r="E10" s="9">
        <v>0</v>
      </c>
      <c r="F10" s="9">
        <v>8</v>
      </c>
      <c r="G10" s="9" t="s">
        <v>32</v>
      </c>
      <c r="H10" s="9">
        <f t="shared" si="0"/>
        <v>0</v>
      </c>
    </row>
    <row r="11" ht="180" customHeight="1" spans="1:8">
      <c r="A11" s="9">
        <v>7</v>
      </c>
      <c r="B11" s="9" t="s">
        <v>123</v>
      </c>
      <c r="C11" s="9" t="s">
        <v>166</v>
      </c>
      <c r="D11" s="15" t="s">
        <v>167</v>
      </c>
      <c r="E11" s="9">
        <v>0</v>
      </c>
      <c r="F11" s="9">
        <v>4</v>
      </c>
      <c r="G11" s="9" t="s">
        <v>32</v>
      </c>
      <c r="H11" s="9">
        <f t="shared" si="0"/>
        <v>0</v>
      </c>
    </row>
    <row r="12" ht="180" customHeight="1" spans="1:8">
      <c r="A12" s="9">
        <v>8</v>
      </c>
      <c r="B12" s="9" t="s">
        <v>92</v>
      </c>
      <c r="C12" s="9" t="s">
        <v>93</v>
      </c>
      <c r="D12" s="15" t="s">
        <v>167</v>
      </c>
      <c r="E12" s="9">
        <v>0</v>
      </c>
      <c r="F12" s="9">
        <v>8</v>
      </c>
      <c r="G12" s="9" t="s">
        <v>32</v>
      </c>
      <c r="H12" s="9">
        <f t="shared" si="0"/>
        <v>0</v>
      </c>
    </row>
    <row r="13" s="2" customFormat="1" ht="180" customHeight="1" spans="1:8">
      <c r="A13" s="9">
        <v>9</v>
      </c>
      <c r="B13" s="9" t="s">
        <v>144</v>
      </c>
      <c r="C13" s="9" t="s">
        <v>168</v>
      </c>
      <c r="D13" s="15" t="s">
        <v>167</v>
      </c>
      <c r="E13" s="9">
        <v>0</v>
      </c>
      <c r="F13" s="9">
        <v>4</v>
      </c>
      <c r="G13" s="9" t="s">
        <v>32</v>
      </c>
      <c r="H13" s="9">
        <f t="shared" si="0"/>
        <v>0</v>
      </c>
    </row>
    <row r="14" s="2" customFormat="1" ht="297" customHeight="1" spans="1:8">
      <c r="A14" s="9">
        <v>10</v>
      </c>
      <c r="B14" s="9" t="s">
        <v>61</v>
      </c>
      <c r="C14" s="9" t="s">
        <v>169</v>
      </c>
      <c r="D14" s="15" t="s">
        <v>170</v>
      </c>
      <c r="E14" s="9">
        <v>0</v>
      </c>
      <c r="F14" s="9">
        <v>4</v>
      </c>
      <c r="G14" s="9" t="s">
        <v>64</v>
      </c>
      <c r="H14" s="9">
        <f t="shared" si="0"/>
        <v>0</v>
      </c>
    </row>
    <row r="15" s="2" customFormat="1" ht="245" customHeight="1" spans="1:8">
      <c r="A15" s="9">
        <v>11</v>
      </c>
      <c r="B15" s="17" t="s">
        <v>37</v>
      </c>
      <c r="C15" s="9" t="s">
        <v>70</v>
      </c>
      <c r="D15" s="16" t="s">
        <v>39</v>
      </c>
      <c r="E15" s="9">
        <v>0</v>
      </c>
      <c r="F15" s="9">
        <v>170</v>
      </c>
      <c r="G15" s="9" t="s">
        <v>40</v>
      </c>
      <c r="H15" s="9">
        <f t="shared" si="0"/>
        <v>0</v>
      </c>
    </row>
    <row r="16" s="2" customFormat="1" ht="180" customHeight="1" spans="1:8">
      <c r="A16" s="9">
        <v>12</v>
      </c>
      <c r="B16" s="17" t="s">
        <v>41</v>
      </c>
      <c r="C16" s="9" t="s">
        <v>71</v>
      </c>
      <c r="D16" s="24" t="s">
        <v>43</v>
      </c>
      <c r="E16" s="9">
        <v>0</v>
      </c>
      <c r="F16" s="9">
        <v>170</v>
      </c>
      <c r="G16" s="9" t="s">
        <v>40</v>
      </c>
      <c r="H16" s="9">
        <f t="shared" si="0"/>
        <v>0</v>
      </c>
    </row>
    <row r="17" s="2" customFormat="1" ht="180" customHeight="1" spans="1:9">
      <c r="A17" s="9">
        <v>13</v>
      </c>
      <c r="B17" s="9" t="s">
        <v>46</v>
      </c>
      <c r="C17" s="9" t="s">
        <v>72</v>
      </c>
      <c r="D17" s="15" t="s">
        <v>48</v>
      </c>
      <c r="E17" s="9">
        <v>0</v>
      </c>
      <c r="F17" s="9">
        <v>170</v>
      </c>
      <c r="G17" s="9" t="s">
        <v>40</v>
      </c>
      <c r="H17" s="9">
        <f t="shared" si="0"/>
        <v>0</v>
      </c>
    </row>
    <row r="18" s="2" customFormat="1" ht="266" customHeight="1" spans="1:9">
      <c r="A18" s="9">
        <v>14</v>
      </c>
      <c r="B18" s="9" t="s">
        <v>49</v>
      </c>
      <c r="C18" s="9" t="s">
        <v>50</v>
      </c>
      <c r="D18" s="25" t="s">
        <v>171</v>
      </c>
      <c r="E18" s="9">
        <v>0</v>
      </c>
      <c r="F18" s="9">
        <v>340</v>
      </c>
      <c r="G18" s="9" t="s">
        <v>32</v>
      </c>
      <c r="H18" s="9">
        <f t="shared" si="0"/>
        <v>0</v>
      </c>
    </row>
    <row r="19" s="2" customFormat="1" ht="281" customHeight="1" spans="1:9">
      <c r="A19" s="9">
        <v>15</v>
      </c>
      <c r="B19" s="9" t="s">
        <v>52</v>
      </c>
      <c r="C19" s="9" t="s">
        <v>73</v>
      </c>
      <c r="D19" s="16" t="s">
        <v>172</v>
      </c>
      <c r="E19" s="9">
        <v>0</v>
      </c>
      <c r="F19" s="9">
        <v>170</v>
      </c>
      <c r="G19" s="9" t="s">
        <v>40</v>
      </c>
      <c r="H19" s="9">
        <f t="shared" si="0"/>
        <v>0</v>
      </c>
    </row>
    <row r="20" s="2" customFormat="1" ht="251" customHeight="1" spans="1:9">
      <c r="A20" s="9">
        <v>16</v>
      </c>
      <c r="B20" s="9" t="s">
        <v>55</v>
      </c>
      <c r="C20" s="9" t="s">
        <v>56</v>
      </c>
      <c r="D20" s="18" t="s">
        <v>57</v>
      </c>
      <c r="E20" s="9">
        <v>0</v>
      </c>
      <c r="F20" s="9">
        <v>170</v>
      </c>
      <c r="G20" s="9" t="s">
        <v>36</v>
      </c>
      <c r="H20" s="9">
        <f t="shared" si="0"/>
        <v>0</v>
      </c>
    </row>
    <row r="21" s="2" customFormat="1" ht="276" customHeight="1" spans="1:9">
      <c r="A21" s="9">
        <v>17</v>
      </c>
      <c r="B21" s="9" t="s">
        <v>58</v>
      </c>
      <c r="C21" s="9" t="s">
        <v>59</v>
      </c>
      <c r="D21" s="15" t="s">
        <v>170</v>
      </c>
      <c r="E21" s="9">
        <v>0</v>
      </c>
      <c r="F21" s="9">
        <v>170</v>
      </c>
      <c r="G21" s="9" t="s">
        <v>32</v>
      </c>
      <c r="H21" s="9">
        <f t="shared" si="0"/>
        <v>0</v>
      </c>
    </row>
    <row r="22" s="2" customFormat="1" ht="293" customHeight="1" spans="1:9">
      <c r="A22" s="9">
        <v>18</v>
      </c>
      <c r="B22" s="9" t="s">
        <v>61</v>
      </c>
      <c r="C22" s="9" t="s">
        <v>65</v>
      </c>
      <c r="D22" s="15" t="s">
        <v>170</v>
      </c>
      <c r="E22" s="9">
        <v>0</v>
      </c>
      <c r="F22" s="9">
        <v>166</v>
      </c>
      <c r="G22" s="9" t="s">
        <v>64</v>
      </c>
      <c r="H22" s="9">
        <f t="shared" si="0"/>
        <v>0</v>
      </c>
    </row>
    <row r="23" s="2" customFormat="1" ht="314" customHeight="1" spans="1:9">
      <c r="A23" s="9">
        <v>19</v>
      </c>
      <c r="B23" s="9" t="s">
        <v>173</v>
      </c>
      <c r="C23" s="26" t="s">
        <v>174</v>
      </c>
      <c r="D23" s="18" t="s">
        <v>175</v>
      </c>
      <c r="E23" s="9">
        <v>0</v>
      </c>
      <c r="F23" s="9">
        <v>170</v>
      </c>
      <c r="G23" s="9" t="s">
        <v>64</v>
      </c>
      <c r="H23" s="9">
        <f t="shared" si="0"/>
        <v>0</v>
      </c>
    </row>
    <row r="24" s="2" customFormat="1" ht="245" customHeight="1" spans="1:9">
      <c r="A24" s="9">
        <v>20</v>
      </c>
      <c r="B24" s="9" t="s">
        <v>176</v>
      </c>
      <c r="C24" s="26" t="s">
        <v>177</v>
      </c>
      <c r="D24" s="18" t="s">
        <v>178</v>
      </c>
      <c r="E24" s="9">
        <v>0</v>
      </c>
      <c r="F24" s="9">
        <v>170</v>
      </c>
      <c r="G24" s="9" t="s">
        <v>64</v>
      </c>
      <c r="H24" s="9">
        <f t="shared" si="0"/>
        <v>0</v>
      </c>
    </row>
    <row r="25" s="2" customFormat="1" ht="198" customHeight="1" spans="1:9">
      <c r="A25" s="9">
        <v>21</v>
      </c>
      <c r="B25" s="9" t="s">
        <v>77</v>
      </c>
      <c r="C25" s="26" t="s">
        <v>78</v>
      </c>
      <c r="D25" s="16" t="s">
        <v>79</v>
      </c>
      <c r="E25" s="9">
        <v>0</v>
      </c>
      <c r="F25" s="9">
        <v>170</v>
      </c>
      <c r="G25" s="9" t="s">
        <v>32</v>
      </c>
      <c r="H25" s="9">
        <f t="shared" si="0"/>
        <v>0</v>
      </c>
    </row>
    <row r="26" s="2" customFormat="1" ht="208" customHeight="1" spans="1:9">
      <c r="A26" s="9">
        <v>22</v>
      </c>
      <c r="B26" s="9" t="s">
        <v>75</v>
      </c>
      <c r="C26" s="26" t="s">
        <v>76</v>
      </c>
      <c r="D26" s="18" t="s">
        <v>57</v>
      </c>
      <c r="E26" s="9">
        <v>0</v>
      </c>
      <c r="F26" s="9">
        <v>340</v>
      </c>
      <c r="G26" s="9" t="s">
        <v>36</v>
      </c>
      <c r="H26" s="9">
        <f t="shared" si="0"/>
        <v>0</v>
      </c>
    </row>
    <row r="27" s="2" customFormat="1" ht="180" customHeight="1" spans="1:9">
      <c r="A27" s="9">
        <v>23</v>
      </c>
      <c r="B27" s="26" t="s">
        <v>179</v>
      </c>
      <c r="C27" s="26" t="s">
        <v>180</v>
      </c>
      <c r="D27" s="15" t="s">
        <v>181</v>
      </c>
      <c r="E27" s="27">
        <v>0</v>
      </c>
      <c r="F27" s="9">
        <v>340</v>
      </c>
      <c r="G27" s="9" t="s">
        <v>32</v>
      </c>
      <c r="H27" s="9">
        <f t="shared" si="0"/>
        <v>0</v>
      </c>
      <c r="I27" s="28"/>
    </row>
    <row r="28" s="2" customFormat="1" ht="242" customHeight="1" spans="1:9">
      <c r="A28" s="9">
        <v>24</v>
      </c>
      <c r="B28" s="9" t="s">
        <v>182</v>
      </c>
      <c r="C28" s="9" t="s">
        <v>183</v>
      </c>
      <c r="D28" s="15" t="s">
        <v>184</v>
      </c>
      <c r="E28" s="9">
        <v>0</v>
      </c>
      <c r="F28" s="9">
        <v>10</v>
      </c>
      <c r="G28" s="9" t="s">
        <v>64</v>
      </c>
      <c r="H28" s="9">
        <f t="shared" si="0"/>
        <v>0</v>
      </c>
      <c r="I28" s="28"/>
    </row>
    <row r="29" s="2" customFormat="1" ht="282" customHeight="1" spans="1:9">
      <c r="A29" s="9">
        <v>25</v>
      </c>
      <c r="B29" s="9" t="s">
        <v>67</v>
      </c>
      <c r="C29" s="9" t="s">
        <v>68</v>
      </c>
      <c r="D29" s="16" t="s">
        <v>69</v>
      </c>
      <c r="E29" s="9">
        <v>0</v>
      </c>
      <c r="F29" s="9">
        <v>10</v>
      </c>
      <c r="G29" s="9" t="s">
        <v>64</v>
      </c>
      <c r="H29" s="9">
        <f t="shared" si="0"/>
        <v>0</v>
      </c>
    </row>
    <row r="30" s="2" customFormat="1" ht="60" customHeight="1" spans="1:9">
      <c r="A30" s="9" t="s">
        <v>80</v>
      </c>
      <c r="B30" s="29"/>
      <c r="C30" s="9"/>
      <c r="D30" s="9"/>
      <c r="E30" s="9"/>
      <c r="F30" s="9"/>
      <c r="G30" s="9"/>
      <c r="H30" s="9">
        <f t="shared" si="0"/>
        <v>0</v>
      </c>
    </row>
  </sheetData>
  <autoFilter xmlns:etc="http://www.wps.cn/officeDocument/2017/etCustomData" ref="A4:I30" etc:filterBottomFollowUsedRange="0">
    <extLst/>
  </autoFilter>
  <mergeCells count="9">
    <mergeCell ref="A1:H1"/>
    <mergeCell ref="A2:B2"/>
    <mergeCell ref="C2:E2"/>
    <mergeCell ref="F2:H2"/>
    <mergeCell ref="A3:A4"/>
    <mergeCell ref="D3:D4"/>
    <mergeCell ref="E3:E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110" zoomScaleNormal="110" topLeftCell="A14" workbookViewId="0">
      <selection activeCell="K5" sqref="K5"/>
    </sheetView>
  </sheetViews>
  <sheetFormatPr defaultColWidth="9" defaultRowHeight="12"/>
  <cols>
    <col min="1" max="1" width="5.79166666666667" style="3" customWidth="1"/>
    <col min="2" max="2" width="8.75" style="3" customWidth="1"/>
    <col min="3" max="3" width="24.5" style="3" customWidth="1"/>
    <col min="4" max="4" width="61.7" style="1" customWidth="1"/>
    <col min="5" max="5" width="6.01666666666667" style="3" customWidth="1"/>
    <col min="6" max="6" width="8.06666666666667" style="3" customWidth="1"/>
    <col min="7" max="7" width="7.60833333333333" style="3" customWidth="1"/>
    <col min="8" max="8" width="8.74166666666667" style="3" customWidth="1"/>
    <col min="9" max="9" width="24.3833333333333" style="1" customWidth="1"/>
    <col min="10" max="16384" width="9" style="1"/>
  </cols>
  <sheetData>
    <row r="1" s="1" customFormat="1" ht="31.5" spans="1:9">
      <c r="A1" s="4" t="s">
        <v>16</v>
      </c>
      <c r="B1" s="4"/>
      <c r="C1" s="4"/>
      <c r="D1" s="4"/>
      <c r="E1" s="4"/>
      <c r="F1" s="4"/>
      <c r="G1" s="4"/>
      <c r="H1" s="4"/>
    </row>
    <row r="2" s="1" customFormat="1" spans="1:9">
      <c r="A2" s="5" t="s">
        <v>185</v>
      </c>
      <c r="B2" s="5"/>
      <c r="C2" s="3"/>
      <c r="D2" s="3"/>
      <c r="E2" s="3"/>
      <c r="F2" s="3" t="s">
        <v>82</v>
      </c>
      <c r="G2" s="3"/>
      <c r="H2" s="3"/>
    </row>
    <row r="3" s="1" customFormat="1" spans="1:9">
      <c r="A3" s="6" t="s">
        <v>2</v>
      </c>
      <c r="B3" s="7" t="s">
        <v>19</v>
      </c>
      <c r="C3" s="7" t="s">
        <v>20</v>
      </c>
      <c r="D3" s="8" t="s">
        <v>21</v>
      </c>
      <c r="E3" s="9" t="s">
        <v>22</v>
      </c>
      <c r="F3" s="6" t="s">
        <v>23</v>
      </c>
      <c r="G3" s="7" t="s">
        <v>24</v>
      </c>
      <c r="H3" s="8" t="s">
        <v>25</v>
      </c>
    </row>
    <row r="4" s="1" customFormat="1" spans="1:9">
      <c r="A4" s="10"/>
      <c r="B4" s="11" t="s">
        <v>26</v>
      </c>
      <c r="C4" s="11" t="s">
        <v>27</v>
      </c>
      <c r="D4" s="12"/>
      <c r="E4" s="7"/>
      <c r="F4" s="10"/>
      <c r="G4" s="11" t="s">
        <v>28</v>
      </c>
      <c r="H4" s="12"/>
    </row>
    <row r="5" s="2" customFormat="1" ht="216" spans="1:9">
      <c r="A5" s="13">
        <v>1</v>
      </c>
      <c r="B5" s="7" t="s">
        <v>186</v>
      </c>
      <c r="C5" s="9" t="s">
        <v>187</v>
      </c>
      <c r="D5" s="14" t="s">
        <v>188</v>
      </c>
      <c r="E5" s="9">
        <v>0</v>
      </c>
      <c r="F5" s="9">
        <v>3</v>
      </c>
      <c r="G5" s="13" t="s">
        <v>40</v>
      </c>
      <c r="H5" s="13">
        <f t="shared" ref="H5:H14" si="0">F5*E5</f>
        <v>0</v>
      </c>
    </row>
    <row r="6" s="2" customFormat="1" ht="228" spans="1:9">
      <c r="A6" s="13">
        <v>2</v>
      </c>
      <c r="B6" s="9" t="s">
        <v>189</v>
      </c>
      <c r="C6" s="13" t="s">
        <v>190</v>
      </c>
      <c r="D6" s="15" t="s">
        <v>191</v>
      </c>
      <c r="E6" s="9">
        <v>0</v>
      </c>
      <c r="F6" s="9">
        <v>12</v>
      </c>
      <c r="G6" s="13" t="s">
        <v>36</v>
      </c>
      <c r="H6" s="13">
        <f t="shared" si="0"/>
        <v>0</v>
      </c>
    </row>
    <row r="7" s="2" customFormat="1" ht="216" spans="1:9">
      <c r="A7" s="13">
        <v>3</v>
      </c>
      <c r="B7" s="9" t="s">
        <v>192</v>
      </c>
      <c r="C7" s="9" t="s">
        <v>193</v>
      </c>
      <c r="D7" s="16" t="s">
        <v>194</v>
      </c>
      <c r="E7" s="9">
        <v>0</v>
      </c>
      <c r="F7" s="9">
        <v>1</v>
      </c>
      <c r="G7" s="13" t="s">
        <v>32</v>
      </c>
      <c r="H7" s="13">
        <f t="shared" si="0"/>
        <v>0</v>
      </c>
    </row>
    <row r="8" s="1" customFormat="1" ht="216" spans="1:9">
      <c r="A8" s="13">
        <v>4</v>
      </c>
      <c r="B8" s="7" t="s">
        <v>195</v>
      </c>
      <c r="C8" s="9" t="s">
        <v>196</v>
      </c>
      <c r="D8" s="16" t="s">
        <v>188</v>
      </c>
      <c r="E8" s="9">
        <v>0</v>
      </c>
      <c r="F8" s="9">
        <v>62</v>
      </c>
      <c r="G8" s="13" t="s">
        <v>40</v>
      </c>
      <c r="H8" s="13">
        <f t="shared" si="0"/>
        <v>0</v>
      </c>
    </row>
    <row r="9" s="2" customFormat="1" ht="276" spans="1:9">
      <c r="A9" s="13">
        <v>5</v>
      </c>
      <c r="B9" s="9" t="s">
        <v>197</v>
      </c>
      <c r="C9" s="9" t="s">
        <v>198</v>
      </c>
      <c r="D9" s="15" t="s">
        <v>199</v>
      </c>
      <c r="E9" s="9">
        <v>0</v>
      </c>
      <c r="F9" s="9">
        <v>124</v>
      </c>
      <c r="G9" s="13" t="s">
        <v>40</v>
      </c>
      <c r="H9" s="13">
        <f t="shared" si="0"/>
        <v>0</v>
      </c>
    </row>
    <row r="10" s="1" customFormat="1" ht="144" spans="1:9">
      <c r="A10" s="13">
        <v>6</v>
      </c>
      <c r="B10" s="17" t="s">
        <v>200</v>
      </c>
      <c r="C10" s="9" t="s">
        <v>201</v>
      </c>
      <c r="D10" s="16" t="s">
        <v>202</v>
      </c>
      <c r="E10" s="9">
        <v>0</v>
      </c>
      <c r="F10" s="9">
        <v>13</v>
      </c>
      <c r="G10" s="9" t="s">
        <v>32</v>
      </c>
      <c r="H10" s="13">
        <f t="shared" si="0"/>
        <v>0</v>
      </c>
    </row>
    <row r="11" s="1" customFormat="1" ht="312" spans="1:9">
      <c r="A11" s="13">
        <v>7</v>
      </c>
      <c r="B11" s="10" t="s">
        <v>203</v>
      </c>
      <c r="C11" s="9" t="s">
        <v>204</v>
      </c>
      <c r="D11" s="15" t="s">
        <v>205</v>
      </c>
      <c r="E11" s="9"/>
      <c r="F11" s="9">
        <v>276</v>
      </c>
      <c r="G11" s="13" t="s">
        <v>40</v>
      </c>
      <c r="H11" s="13">
        <f t="shared" si="0"/>
        <v>0</v>
      </c>
    </row>
    <row r="12" s="1" customFormat="1" ht="312" spans="1:9">
      <c r="A12" s="13">
        <v>8</v>
      </c>
      <c r="B12" s="9" t="s">
        <v>206</v>
      </c>
      <c r="C12" s="9" t="s">
        <v>207</v>
      </c>
      <c r="D12" s="18" t="s">
        <v>57</v>
      </c>
      <c r="E12" s="9">
        <v>0</v>
      </c>
      <c r="F12" s="9">
        <v>508</v>
      </c>
      <c r="G12" s="9" t="s">
        <v>36</v>
      </c>
      <c r="H12" s="13">
        <f t="shared" si="0"/>
        <v>0</v>
      </c>
    </row>
    <row r="13" s="1" customFormat="1" ht="168" spans="1:9">
      <c r="A13" s="13">
        <v>9</v>
      </c>
      <c r="B13" s="9" t="s">
        <v>150</v>
      </c>
      <c r="C13" s="19" t="s">
        <v>208</v>
      </c>
      <c r="D13" s="15" t="s">
        <v>209</v>
      </c>
      <c r="E13" s="9">
        <v>0</v>
      </c>
      <c r="F13" s="9">
        <v>21</v>
      </c>
      <c r="G13" s="13" t="s">
        <v>64</v>
      </c>
      <c r="H13" s="13">
        <f t="shared" si="0"/>
        <v>0</v>
      </c>
      <c r="I13" s="20"/>
    </row>
    <row r="14" s="1" customFormat="1" ht="312" spans="1:9">
      <c r="A14" s="13">
        <v>10</v>
      </c>
      <c r="B14" s="21" t="s">
        <v>210</v>
      </c>
      <c r="C14" s="22" t="s">
        <v>211</v>
      </c>
      <c r="D14" s="15" t="s">
        <v>212</v>
      </c>
      <c r="E14" s="9">
        <v>0</v>
      </c>
      <c r="F14" s="9">
        <v>2</v>
      </c>
      <c r="G14" s="9" t="s">
        <v>40</v>
      </c>
      <c r="H14" s="9">
        <f t="shared" si="0"/>
        <v>0</v>
      </c>
      <c r="I14" s="20"/>
    </row>
    <row r="15" s="1" customFormat="1" spans="1:9">
      <c r="A15" s="13" t="s">
        <v>80</v>
      </c>
      <c r="B15" s="9"/>
      <c r="C15" s="9"/>
      <c r="D15" s="9"/>
      <c r="E15" s="9">
        <v>0</v>
      </c>
      <c r="F15" s="9"/>
      <c r="G15" s="9"/>
      <c r="H15" s="9">
        <f>SUM(H5:H14)</f>
        <v>0</v>
      </c>
    </row>
  </sheetData>
  <autoFilter xmlns:etc="http://www.wps.cn/officeDocument/2017/etCustomData" ref="A4:I15" etc:filterBottomFollowUsedRange="0">
    <extLst/>
  </autoFilter>
  <mergeCells count="9">
    <mergeCell ref="A1:H1"/>
    <mergeCell ref="A2:B2"/>
    <mergeCell ref="C2:E2"/>
    <mergeCell ref="F2:H2"/>
    <mergeCell ref="A3:A4"/>
    <mergeCell ref="D3:D4"/>
    <mergeCell ref="E3:E4"/>
    <mergeCell ref="F3:F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学员宿舍</vt:lpstr>
      <vt:lpstr>食堂</vt:lpstr>
      <vt:lpstr>专家楼</vt:lpstr>
      <vt:lpstr>木兰溪培训中心</vt:lpstr>
      <vt:lpstr>教学楼一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Administrator</cp:lastModifiedBy>
  <dcterms:created xsi:type="dcterms:W3CDTF">2025-09-20T02:26:00Z</dcterms:created>
  <dcterms:modified xsi:type="dcterms:W3CDTF">2025-12-21T11:31:07Z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575B83434EC5419B961EB084E9309F23_13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